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-RAČUNOVODSTVO\REBALANSI i OBRAČUNI FIN.PLANA\"/>
    </mc:Choice>
  </mc:AlternateContent>
  <bookViews>
    <workbookView xWindow="0" yWindow="0" windowWidth="24000" windowHeight="9735" activeTab="2"/>
  </bookViews>
  <sheets>
    <sheet name="II.Rebalans fin.plana za 20 (2" sheetId="11" r:id="rId1"/>
    <sheet name="II.Rebalans FP 2018. RIZNICA " sheetId="4" r:id="rId2"/>
    <sheet name="Obrazloženje II. rebalansa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107" i="11"/>
  <c r="E108" i="11"/>
  <c r="F188" i="11"/>
  <c r="E222" i="11"/>
  <c r="E221" i="11"/>
  <c r="E220" i="11"/>
  <c r="E219" i="11"/>
  <c r="E218" i="11"/>
  <c r="F217" i="11"/>
  <c r="D217" i="11"/>
  <c r="E216" i="11"/>
  <c r="E215" i="11"/>
  <c r="E214" i="11"/>
  <c r="E213" i="11"/>
  <c r="E212" i="11"/>
  <c r="E211" i="11"/>
  <c r="E210" i="11"/>
  <c r="E209" i="11"/>
  <c r="E208" i="11"/>
  <c r="F207" i="11"/>
  <c r="D207" i="11"/>
  <c r="E205" i="11"/>
  <c r="E204" i="11"/>
  <c r="E203" i="11"/>
  <c r="E202" i="11"/>
  <c r="E201" i="11"/>
  <c r="F200" i="11"/>
  <c r="D200" i="11"/>
  <c r="E195" i="11"/>
  <c r="E194" i="11"/>
  <c r="E193" i="11"/>
  <c r="E192" i="11"/>
  <c r="E191" i="11"/>
  <c r="E190" i="11"/>
  <c r="E189" i="11"/>
  <c r="D188" i="11"/>
  <c r="E186" i="11"/>
  <c r="E185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F170" i="11"/>
  <c r="D170" i="11"/>
  <c r="E168" i="11"/>
  <c r="E167" i="11"/>
  <c r="E166" i="11"/>
  <c r="E165" i="11"/>
  <c r="F164" i="11"/>
  <c r="D164" i="11"/>
  <c r="D159" i="11"/>
  <c r="E159" i="11" s="1"/>
  <c r="E145" i="11"/>
  <c r="E144" i="11"/>
  <c r="E143" i="11"/>
  <c r="E142" i="11"/>
  <c r="E141" i="11"/>
  <c r="E140" i="11"/>
  <c r="E139" i="11"/>
  <c r="E138" i="11"/>
  <c r="F137" i="11"/>
  <c r="D137" i="11"/>
  <c r="E136" i="11"/>
  <c r="E135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10" i="11"/>
  <c r="E109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F90" i="11"/>
  <c r="D90" i="11"/>
  <c r="E62" i="11"/>
  <c r="E61" i="11"/>
  <c r="E60" i="11"/>
  <c r="F59" i="11"/>
  <c r="D59" i="11"/>
  <c r="E58" i="11"/>
  <c r="E57" i="11" s="1"/>
  <c r="F57" i="11"/>
  <c r="D57" i="11"/>
  <c r="E55" i="11"/>
  <c r="E54" i="11"/>
  <c r="E53" i="11"/>
  <c r="F52" i="11"/>
  <c r="F56" i="11" s="1"/>
  <c r="D52" i="11"/>
  <c r="D56" i="11" s="1"/>
  <c r="E51" i="11"/>
  <c r="F50" i="11"/>
  <c r="F44" i="11" s="1"/>
  <c r="D50" i="11"/>
  <c r="D44" i="11" s="1"/>
  <c r="E49" i="11"/>
  <c r="E48" i="11"/>
  <c r="E47" i="11"/>
  <c r="E46" i="11"/>
  <c r="E45" i="11"/>
  <c r="E38" i="11"/>
  <c r="E37" i="11"/>
  <c r="E36" i="11"/>
  <c r="E35" i="11"/>
  <c r="F34" i="11"/>
  <c r="D34" i="11"/>
  <c r="E33" i="11"/>
  <c r="E32" i="11"/>
  <c r="E31" i="11"/>
  <c r="F30" i="11"/>
  <c r="D30" i="11"/>
  <c r="E23" i="11"/>
  <c r="E22" i="11"/>
  <c r="E21" i="11"/>
  <c r="E20" i="11"/>
  <c r="E19" i="11"/>
  <c r="F18" i="11"/>
  <c r="F24" i="11" s="1"/>
  <c r="D18" i="11"/>
  <c r="D24" i="11" s="1"/>
  <c r="F17" i="11"/>
  <c r="D17" i="11"/>
  <c r="E16" i="11"/>
  <c r="E15" i="11"/>
  <c r="F14" i="11"/>
  <c r="D14" i="11"/>
  <c r="E141" i="4"/>
  <c r="D103" i="4"/>
  <c r="E103" i="4" s="1"/>
  <c r="D53" i="4" l="1"/>
  <c r="E53" i="4" s="1"/>
  <c r="E17" i="11"/>
  <c r="F89" i="11"/>
  <c r="E217" i="11"/>
  <c r="E50" i="11"/>
  <c r="E44" i="11" s="1"/>
  <c r="E59" i="11"/>
  <c r="F25" i="11"/>
  <c r="F13" i="11" s="1"/>
  <c r="E30" i="11"/>
  <c r="E34" i="11"/>
  <c r="E14" i="11"/>
  <c r="E200" i="11"/>
  <c r="F160" i="11"/>
  <c r="E18" i="11"/>
  <c r="E24" i="11" s="1"/>
  <c r="E164" i="11"/>
  <c r="E90" i="11"/>
  <c r="E188" i="11"/>
  <c r="E170" i="11"/>
  <c r="D89" i="11"/>
  <c r="E137" i="11"/>
  <c r="D158" i="11"/>
  <c r="D160" i="11" s="1"/>
  <c r="E207" i="11"/>
  <c r="E56" i="11"/>
  <c r="D27" i="11"/>
  <c r="F27" i="11"/>
  <c r="D25" i="11"/>
  <c r="D13" i="11" s="1"/>
  <c r="E160" i="11"/>
  <c r="E52" i="11"/>
  <c r="F152" i="4"/>
  <c r="E25" i="11" l="1"/>
  <c r="E13" i="11" s="1"/>
  <c r="F85" i="11"/>
  <c r="F10" i="11"/>
  <c r="E89" i="11"/>
  <c r="D85" i="11"/>
  <c r="E85" i="11"/>
  <c r="E27" i="11"/>
  <c r="D10" i="11"/>
  <c r="F57" i="4"/>
  <c r="F55" i="4" s="1"/>
  <c r="E10" i="11" l="1"/>
  <c r="E159" i="4"/>
  <c r="F116" i="4" l="1"/>
  <c r="D116" i="4"/>
  <c r="D57" i="4"/>
  <c r="D55" i="4" s="1"/>
  <c r="F44" i="4"/>
  <c r="D44" i="4"/>
  <c r="E46" i="4"/>
  <c r="E28" i="4"/>
  <c r="F20" i="4"/>
  <c r="E22" i="4"/>
  <c r="E23" i="4"/>
  <c r="E39" i="4"/>
  <c r="E27" i="4"/>
  <c r="F24" i="4" l="1"/>
  <c r="E31" i="4"/>
  <c r="F35" i="4"/>
  <c r="F29" i="4" s="1"/>
  <c r="D35" i="4"/>
  <c r="D29" i="4" s="1"/>
  <c r="F14" i="4" l="1"/>
  <c r="D14" i="4"/>
  <c r="E167" i="4"/>
  <c r="E166" i="4"/>
  <c r="E165" i="4"/>
  <c r="E164" i="4"/>
  <c r="E163" i="4"/>
  <c r="F162" i="4"/>
  <c r="D162" i="4"/>
  <c r="E146" i="4"/>
  <c r="E145" i="4"/>
  <c r="E144" i="4"/>
  <c r="E143" i="4"/>
  <c r="F142" i="4"/>
  <c r="D142" i="4"/>
  <c r="E140" i="4"/>
  <c r="E139" i="4"/>
  <c r="E138" i="4"/>
  <c r="E137" i="4"/>
  <c r="E136" i="4"/>
  <c r="E135" i="4"/>
  <c r="F134" i="4"/>
  <c r="D134" i="4"/>
  <c r="E131" i="4"/>
  <c r="E132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0" i="4"/>
  <c r="E109" i="4"/>
  <c r="E108" i="4"/>
  <c r="E107" i="4"/>
  <c r="F106" i="4"/>
  <c r="D106" i="4"/>
  <c r="E161" i="4"/>
  <c r="E160" i="4"/>
  <c r="E158" i="4"/>
  <c r="E157" i="4"/>
  <c r="E156" i="4"/>
  <c r="E155" i="4"/>
  <c r="E154" i="4"/>
  <c r="E153" i="4"/>
  <c r="D15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47" i="4"/>
  <c r="E45" i="4"/>
  <c r="E38" i="4"/>
  <c r="F37" i="4"/>
  <c r="D37" i="4"/>
  <c r="E33" i="4"/>
  <c r="E36" i="4"/>
  <c r="E34" i="4"/>
  <c r="E30" i="4"/>
  <c r="E32" i="4"/>
  <c r="E26" i="4"/>
  <c r="E25" i="4"/>
  <c r="D24" i="4"/>
  <c r="E21" i="4"/>
  <c r="D20" i="4"/>
  <c r="E43" i="4"/>
  <c r="E42" i="4" s="1"/>
  <c r="F42" i="4"/>
  <c r="D42" i="4"/>
  <c r="F17" i="4"/>
  <c r="F13" i="4" s="1"/>
  <c r="D17" i="4"/>
  <c r="D13" i="4" s="1"/>
  <c r="E16" i="4"/>
  <c r="E15" i="4"/>
  <c r="F18" i="4" l="1"/>
  <c r="F10" i="4" s="1"/>
  <c r="F12" i="4" s="1"/>
  <c r="D18" i="4"/>
  <c r="D10" i="4" s="1"/>
  <c r="D12" i="4" s="1"/>
  <c r="F104" i="4"/>
  <c r="F52" i="4" s="1"/>
  <c r="F54" i="4" s="1"/>
  <c r="D102" i="4"/>
  <c r="D104" i="4" s="1"/>
  <c r="D52" i="4" s="1"/>
  <c r="D54" i="4" s="1"/>
  <c r="E57" i="4"/>
  <c r="E55" i="4" s="1"/>
  <c r="E116" i="4"/>
  <c r="E44" i="4"/>
  <c r="E35" i="4"/>
  <c r="E29" i="4" s="1"/>
  <c r="E14" i="4"/>
  <c r="E17" i="4"/>
  <c r="E13" i="4" s="1"/>
  <c r="E152" i="4"/>
  <c r="E37" i="4"/>
  <c r="E24" i="4"/>
  <c r="E142" i="4"/>
  <c r="E20" i="4"/>
  <c r="E106" i="4"/>
  <c r="E134" i="4"/>
  <c r="E162" i="4"/>
  <c r="E18" i="4" l="1"/>
  <c r="E10" i="4" s="1"/>
  <c r="E12" i="4" s="1"/>
  <c r="E104" i="4"/>
  <c r="E52" i="4"/>
  <c r="E54" i="4" s="1"/>
</calcChain>
</file>

<file path=xl/sharedStrings.xml><?xml version="1.0" encoding="utf-8"?>
<sst xmlns="http://schemas.openxmlformats.org/spreadsheetml/2006/main" count="708" uniqueCount="310">
  <si>
    <t>SREDNJA ŠKOLA OROSLAVJE</t>
  </si>
  <si>
    <t>opis</t>
  </si>
  <si>
    <t>PRIHODI POSLOVANJA</t>
  </si>
  <si>
    <t>Kamate na depozite po viđenju i Pool</t>
  </si>
  <si>
    <t>Prihodi Županije za materijalno-financijske rashode i investicijsko održavanje</t>
  </si>
  <si>
    <t>Pomoći nenadležnog proračuna - JLS /Grad Oroslavje/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</si>
  <si>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</si>
  <si>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</si>
  <si>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</si>
  <si>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</si>
  <si>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</si>
  <si>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</si>
  <si>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</si>
  <si>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Ostale naknade troškova zaposlenima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</si>
  <si>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</si>
  <si>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</si>
  <si>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</si>
  <si>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</si>
  <si>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</si>
  <si>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</si>
  <si>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</si>
  <si>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</si>
  <si>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</si>
  <si>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</si>
  <si>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</si>
  <si>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Ostale zdravstvene usluge</t>
  </si>
  <si>
    <t>Autorski honorari</t>
  </si>
  <si>
    <t>Ugovori o djelu</t>
  </si>
  <si>
    <t xml:space="preserve">Ostale računalne usluge </t>
  </si>
  <si>
    <t>Grafičke i tiskarske usluge, usl. kopiranja i uvez. i sl.</t>
  </si>
  <si>
    <t>Ostale nespomenute usluge</t>
  </si>
  <si>
    <t>Naknade trošk.osobama izvan radnog odnosa</t>
  </si>
  <si>
    <t>Premije osiguranja ostale imovine</t>
  </si>
  <si>
    <t>Premije osiguranja zaposlenih</t>
  </si>
  <si>
    <t>Reprezentacija</t>
  </si>
  <si>
    <t>Tuzemne članarine</t>
  </si>
  <si>
    <t>Sudske, javnobilježničke i ostale naknade</t>
  </si>
  <si>
    <t>Ostali nespomenuti rashodi poslovanja</t>
  </si>
  <si>
    <t>Zatezne kamate iz posl.  odnosa i drugo</t>
  </si>
  <si>
    <t>Ostali nespomenuti financijski rashodi</t>
  </si>
  <si>
    <t>Oprema</t>
  </si>
  <si>
    <t xml:space="preserve">Ostali rashodi za službena putovanja </t>
  </si>
  <si>
    <t>Ostale usluge tek. i investicijskog održavanja</t>
  </si>
  <si>
    <t>Naknade trošk.sl. puta osobama izvan radnog odnosa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</si>
  <si>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</si>
  <si>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</si>
  <si>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</si>
  <si>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</si>
  <si>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</si>
  <si>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</si>
  <si>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</si>
  <si>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</si>
  <si>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</si>
  <si>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</si>
  <si>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</si>
  <si>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</si>
  <si>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</si>
  <si>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</si>
  <si>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obraz.odraslih, organizacija izleta /dnevnice za voditelje/. ...)</t>
    </r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</si>
  <si>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</si>
  <si>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Usluge telefona, telefaksa, interneta</t>
  </si>
  <si>
    <t>Plan</t>
  </si>
  <si>
    <t>Tek.pomoći od HZZ za osposobljavanje bez zasnivanja radnog odnosa</t>
  </si>
  <si>
    <t>Poštarina (pisma, tiskanice i sl.)</t>
  </si>
  <si>
    <t>Uredski materijal i literatura</t>
  </si>
  <si>
    <t>Usluge banaka</t>
  </si>
  <si>
    <t>VLASTITI PRIHODI i kamate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</si>
  <si>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</si>
  <si>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Knjige u školskoj knjižnici</t>
  </si>
  <si>
    <t xml:space="preserve"> - 3 -</t>
  </si>
  <si>
    <r>
      <t>Ostali nespomenuti prihodi po pos.propisima  (</t>
    </r>
    <r>
      <rPr>
        <i/>
        <sz val="10"/>
        <color theme="3"/>
        <rFont val="Calibri"/>
        <family val="2"/>
        <charset val="238"/>
        <scheme val="minor"/>
      </rPr>
      <t>refundacije za sportska natjecanja, crveni križ</t>
    </r>
    <r>
      <rPr>
        <sz val="10"/>
        <color theme="1"/>
        <rFont val="Calibri"/>
        <family val="2"/>
        <charset val="238"/>
        <scheme val="minor"/>
      </rPr>
      <t>)</t>
    </r>
  </si>
  <si>
    <t>Lj.Gaja 1, 49243 OROSLAVJE</t>
  </si>
  <si>
    <t>OIB: 20950883747</t>
  </si>
  <si>
    <t>REBALANS FINANCIJSKOG PLANA ZA 2018.</t>
  </si>
  <si>
    <t>Ostali rashodi za službena putovanja (dnevnice, prijevozni i ostali troškovi,cestarina)</t>
  </si>
  <si>
    <t>Naknade za prijevoz na posao i s posla</t>
  </si>
  <si>
    <t xml:space="preserve">Ostale intelektualne usluge </t>
  </si>
  <si>
    <t>2018.</t>
  </si>
  <si>
    <t>Prihodi KZŽ za nabavu nefinancijske imovine</t>
  </si>
  <si>
    <t>Ukupno DEC</t>
  </si>
  <si>
    <t>Ostali materijal i dijelovi za tek. i inv. održavanje</t>
  </si>
  <si>
    <t>Ostel usluge promidžbe i informiranja</t>
  </si>
  <si>
    <t>TEK. POMOĆI IZ DRŽANOG PROR. TEMELJEM PRIJENOSA EU SREDSTAVA</t>
  </si>
  <si>
    <t>311+313+312</t>
  </si>
  <si>
    <t>Naknada za rad e-tehničara</t>
  </si>
  <si>
    <t>Županija KZŽ DECENTRALIZACIJA</t>
  </si>
  <si>
    <t>DRŽ.PRORAČUN - PRIJENOS SREDSTAVA EU</t>
  </si>
  <si>
    <t xml:space="preserve">Tekuće donacije od ostalih subjekata izvan općeg proračuna 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</si>
  <si>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</si>
  <si>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</si>
  <si>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Naknade za rad povjerenstva i druge slične naknade za rad </t>
  </si>
  <si>
    <t>Izmjene i dopune</t>
  </si>
  <si>
    <t>Fin.plan za 2018.</t>
  </si>
  <si>
    <t>Novi proračun/</t>
  </si>
  <si>
    <t xml:space="preserve">Ostali nespomenuti rashodi poslovanja </t>
  </si>
  <si>
    <t xml:space="preserve">  - 2-</t>
  </si>
  <si>
    <t>Upravne, adm., javnobilj.i ostale pristojbe i naknade</t>
  </si>
  <si>
    <t xml:space="preserve">MINISTARSTVO </t>
  </si>
  <si>
    <t>P0812</t>
  </si>
  <si>
    <t>P0798</t>
  </si>
  <si>
    <t>P0801</t>
  </si>
  <si>
    <t>P0802</t>
  </si>
  <si>
    <t>P0806</t>
  </si>
  <si>
    <t>P0805</t>
  </si>
  <si>
    <t>P0807</t>
  </si>
  <si>
    <t>P0809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</si>
  <si>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</si>
  <si>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</si>
  <si>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</si>
  <si>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</si>
  <si>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</si>
  <si>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</si>
  <si>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</si>
  <si>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</si>
  <si>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</si>
  <si>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</si>
  <si>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</si>
  <si>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</si>
  <si>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</si>
  <si>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</si>
  <si>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</si>
  <si>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</si>
  <si>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</si>
  <si>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</si>
  <si>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</si>
  <si>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</si>
  <si>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R3057</t>
  </si>
  <si>
    <t>R3058</t>
  </si>
  <si>
    <t>R3059</t>
  </si>
  <si>
    <t>R3060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</si>
  <si>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</si>
  <si>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</si>
  <si>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</si>
  <si>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</si>
  <si>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</si>
  <si>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</si>
  <si>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</si>
  <si>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</si>
  <si>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</si>
  <si>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</si>
  <si>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</si>
  <si>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</si>
  <si>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</si>
  <si>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</si>
  <si>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</si>
  <si>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R3198</t>
  </si>
  <si>
    <t>R3199</t>
  </si>
  <si>
    <t>R4492</t>
  </si>
  <si>
    <t>R4493</t>
  </si>
  <si>
    <t>R4499</t>
  </si>
  <si>
    <t>R4494</t>
  </si>
  <si>
    <t>R4495</t>
  </si>
  <si>
    <t>R4496</t>
  </si>
  <si>
    <t>R4497</t>
  </si>
  <si>
    <t>R4498</t>
  </si>
  <si>
    <t>R5138</t>
  </si>
  <si>
    <t>R5139</t>
  </si>
  <si>
    <t>R4471</t>
  </si>
  <si>
    <t>R5140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</si>
  <si>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</si>
  <si>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</si>
  <si>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</si>
  <si>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</si>
  <si>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</si>
  <si>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</si>
  <si>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</si>
  <si>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</si>
  <si>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</si>
  <si>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</si>
  <si>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</si>
  <si>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</si>
  <si>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</si>
  <si>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</si>
  <si>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R4484</t>
  </si>
  <si>
    <t>R4485</t>
  </si>
  <si>
    <t>R4486</t>
  </si>
  <si>
    <t>R4487</t>
  </si>
  <si>
    <t>R5143</t>
  </si>
  <si>
    <t>R4488</t>
  </si>
  <si>
    <t>R4489</t>
  </si>
  <si>
    <t>R4490</t>
  </si>
  <si>
    <t>R4491</t>
  </si>
  <si>
    <t>R5144</t>
  </si>
  <si>
    <t>R4500</t>
  </si>
  <si>
    <t>R4501</t>
  </si>
  <si>
    <t>R4502</t>
  </si>
  <si>
    <t>R4503</t>
  </si>
  <si>
    <t>R4504</t>
  </si>
  <si>
    <t>II.</t>
  </si>
  <si>
    <t>Kapitalne donacije od ostalih subjekata izvan općeg proračuna</t>
  </si>
  <si>
    <t xml:space="preserve"> </t>
  </si>
  <si>
    <t>ukupno</t>
  </si>
  <si>
    <t>P0810</t>
  </si>
  <si>
    <t>MINISTARSTVO - plaće i naknade za zaposlene</t>
  </si>
  <si>
    <t>ukupno Ministarstvo znanosti i obrazovanja</t>
  </si>
  <si>
    <t>P0803</t>
  </si>
  <si>
    <t>P0799</t>
  </si>
  <si>
    <t>Prihodi Županije - izvorna sredstva KZŽ</t>
  </si>
  <si>
    <t xml:space="preserve"> - rad e-tehničara</t>
  </si>
  <si>
    <t xml:space="preserve"> - plaće i naknade PUN (Baltazar 4)</t>
  </si>
  <si>
    <r>
      <t xml:space="preserve">Sredstva za investicijske radove - </t>
    </r>
    <r>
      <rPr>
        <sz val="10"/>
        <color theme="1"/>
        <rFont val="Calibri"/>
        <family val="2"/>
        <charset val="238"/>
        <scheme val="minor"/>
      </rPr>
      <t>uređenje CNC praktikuma</t>
    </r>
  </si>
  <si>
    <t xml:space="preserve"> - ostali prihodi /refundacije za natjecanja, Novig.pr.</t>
  </si>
  <si>
    <t>Ukupno izvorna KZŽ</t>
  </si>
  <si>
    <t>Sveukupni prihod iz nadležnog proračuna</t>
  </si>
  <si>
    <t>Izvor 5.7.1.</t>
  </si>
  <si>
    <t>Izvor 5.4.1.</t>
  </si>
  <si>
    <t>Izvor 5.2.1.</t>
  </si>
  <si>
    <t>Izvor 4.3.1.</t>
  </si>
  <si>
    <t>Izvor 3.1.1.</t>
  </si>
  <si>
    <t>Izvor 2.1.1.</t>
  </si>
  <si>
    <t xml:space="preserve">Višak prihoda iz prethodne godine </t>
  </si>
  <si>
    <t xml:space="preserve">Višak prihoda iz pethodne godine </t>
  </si>
  <si>
    <t xml:space="preserve">Višak prihoda iz prethodne godine  </t>
  </si>
  <si>
    <t>Tekuće pomoći iz DP temeljem prijenosa EU sredstava (Erasmus +) aktivnost K-2</t>
  </si>
  <si>
    <t>Tekuće pomoći iz DP temeljem prijenosa EU sredstava (Erasmus +) aktivnost K-1</t>
  </si>
  <si>
    <t xml:space="preserve">Ostali materijal i sirovine </t>
  </si>
  <si>
    <t xml:space="preserve">Sitni inventar   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</si>
  <si>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</si>
  <si>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 xml:space="preserve">Naknade ostalih troškova osobama izvan radnog odnosa </t>
  </si>
  <si>
    <t>Plaće za zaposlene - preko žiro-računa Škole</t>
  </si>
  <si>
    <t>Plaće i naknade za zaposlene - preko sustava COP-a</t>
  </si>
  <si>
    <r>
      <t>Tek. pomoći prorač. korisn. iz prorač. koji im nije nadležan  (</t>
    </r>
    <r>
      <rPr>
        <i/>
        <sz val="10"/>
        <color theme="3"/>
        <rFont val="Calibri"/>
        <family val="2"/>
        <charset val="238"/>
        <scheme val="minor"/>
      </rPr>
      <t>mentorstvo,ref.drž.natjec.,financ.aktiva za žup.voditelje, izletnina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</si>
  <si>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ŽUPANIJA - dopunska sredstva </t>
  </si>
  <si>
    <t>Plaće, ostali rashodi, doprinosi PUN (Baltazar 4)</t>
  </si>
  <si>
    <t>Usluge tek. i inv. održavanja postrojenja i opreme</t>
  </si>
  <si>
    <t>Usluge tek. i inv. održavanja građevinskih objekata</t>
  </si>
  <si>
    <t xml:space="preserve">Ostali materijal za potrebe redovnog poslovanja </t>
  </si>
  <si>
    <t>Program</t>
  </si>
  <si>
    <t>J011001A102000</t>
  </si>
  <si>
    <t>IZVOR / Ekonomska klasifikacija</t>
  </si>
  <si>
    <t>Pozicija / Funkc.klasifikacija</t>
  </si>
  <si>
    <t>O922</t>
  </si>
  <si>
    <t>Aktivnost:</t>
  </si>
  <si>
    <t>Lokacija:</t>
  </si>
  <si>
    <t>P1106</t>
  </si>
  <si>
    <t>Ostali poslovni građevinski objekti</t>
  </si>
  <si>
    <t>R5489</t>
  </si>
  <si>
    <t>O921</t>
  </si>
  <si>
    <r>
      <t>Ostali nespomenuti rashodi poslovanja (</t>
    </r>
    <r>
      <rPr>
        <i/>
        <sz val="10"/>
        <color theme="3"/>
        <rFont val="Calibri"/>
        <family val="2"/>
        <charset val="238"/>
        <scheme val="minor"/>
      </rPr>
      <t>povećani odgojno obr.rad - "izletnina" konto 32119)</t>
    </r>
  </si>
  <si>
    <t xml:space="preserve">      RASHODI DECENTRALIZIRANIH I IZVORNIH SREDSTAVA KZŽ</t>
  </si>
  <si>
    <t>Dnevnice za službeni put u zemlji</t>
  </si>
  <si>
    <t>Višak prihoda za rashode</t>
  </si>
  <si>
    <t>RASHODI IZ DOPUNSKIH SREDSTAVA /NENADLEŽNI PRORAČUN, VLASTITI I OSTALI PRIHODI/</t>
  </si>
  <si>
    <t>Sveukupni rashodi iz dopunskih prihoda</t>
  </si>
  <si>
    <t>NENADLEŽNI PRORAČUN / DOPUNSKI PRIHODI i preneseni višak</t>
  </si>
  <si>
    <t xml:space="preserve"> - 4 -</t>
  </si>
  <si>
    <t>RASHODI POSLOVANJA BEZ VIŠKA PRIHODA</t>
  </si>
  <si>
    <t>Rashodi iz viška prihoda</t>
  </si>
  <si>
    <t>Preneseni prihodi iz 2017</t>
  </si>
  <si>
    <t>PRIHODI BEZ PRENEŠENOG VIŠKA</t>
  </si>
  <si>
    <t>SVEUKUPNI DOPUNSKI RASHODI BEZ UKLJUČENOG VIŠKA IZ 2017.</t>
  </si>
  <si>
    <t xml:space="preserve">  - 5- </t>
  </si>
  <si>
    <t xml:space="preserve">Lokacija: 102KZ02     ŽUPANIJA KRAPINSKO-ZAGORSKA </t>
  </si>
  <si>
    <t>Organizacijska klasifikacija:OOO2016998</t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</si>
  <si>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</si>
  <si>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</si>
  <si>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</si>
  <si>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t>Program:</t>
  </si>
  <si>
    <t>J011003A102002</t>
  </si>
  <si>
    <t>Organizacijska klasifikacija: OO72016998</t>
  </si>
  <si>
    <t>Funkc.        klasifik.</t>
  </si>
  <si>
    <t>Pozicija</t>
  </si>
  <si>
    <t>Organizacijska klasifikacija: OOO2016998</t>
  </si>
  <si>
    <t xml:space="preserve">  - 3-</t>
  </si>
  <si>
    <t>102KZ02</t>
  </si>
  <si>
    <t xml:space="preserve">Pozicija </t>
  </si>
  <si>
    <t xml:space="preserve">  - 4-</t>
  </si>
  <si>
    <t>RASHODI IZ DOPUNSKIH SREDSTAVA /NENADLEŽNI PRORAČUN,                                            VLASTITI I OSTALI PRIHODI/</t>
  </si>
  <si>
    <t xml:space="preserve">  - 5-</t>
  </si>
  <si>
    <t xml:space="preserve"> - 6 -</t>
  </si>
  <si>
    <t>U Oroslavju, ____________ 2018.</t>
  </si>
  <si>
    <t>Vod.računovodstva:</t>
  </si>
  <si>
    <t>Ljerka Šimunić</t>
  </si>
  <si>
    <t xml:space="preserve">                                     Predsjednik Školskog odbora:</t>
  </si>
  <si>
    <t xml:space="preserve">                                           Davor Sokač, dipl.ing.</t>
  </si>
  <si>
    <t>Ravnateljica:</t>
  </si>
  <si>
    <t xml:space="preserve">                    Natalija Mučnjak, prof.</t>
  </si>
  <si>
    <t>J011001T10300</t>
  </si>
  <si>
    <r>
      <t>Ostali nespomenuti rashodi poslovanja (</t>
    </r>
    <r>
      <rPr>
        <i/>
        <sz val="10"/>
        <color theme="3"/>
        <rFont val="Calibri"/>
        <family val="2"/>
        <charset val="238"/>
        <scheme val="minor"/>
      </rPr>
      <t>povećana odgojno obr.odgov. - "izletnina" konto 32119)</t>
    </r>
  </si>
  <si>
    <t>Lokacija: 102KZ02 ŽUPANIJA KRAPINSKO-ZAGORSKA</t>
  </si>
  <si>
    <t>Lokacija</t>
  </si>
  <si>
    <t>NENADLEŽNI PRORAČUN / VLASTITI I DOPUNSKI PRIHODI</t>
  </si>
  <si>
    <t xml:space="preserve">Lokacija: </t>
  </si>
  <si>
    <t>Unos u Riznicu 31.10.2018.</t>
  </si>
  <si>
    <t>OBRAZLOŽENJE II. REBALANSA ZA 2018. GODINU</t>
  </si>
  <si>
    <t>nastavu u prostor za održavanje nastave. Prostor nam je potreban za dobivanje suglasnosti MZO</t>
  </si>
  <si>
    <t>za izvođenje programa CNC operatera.</t>
  </si>
  <si>
    <t>Uređenje prostora iziskivalo je kompletnu rekonstrukciju elektroinstalacija u dijelu zgrade,</t>
  </si>
  <si>
    <t>Rashodi za pojedine vrste radova i usluga financiraju se kroz decentralizirana sredstva osnivača,</t>
  </si>
  <si>
    <t xml:space="preserve">građevinske radove,  zamjenu vrlo stare i dotrajale stolarije, izrada poda, kao i opremanje prostora </t>
  </si>
  <si>
    <t>namještajem i ostalom opremom za izvođenje nastave.</t>
  </si>
  <si>
    <t>izvorna sredstva osnivača, pomoći JLS Grada Oroslavja i vlastih sredstava ostvarenih na tržištu</t>
  </si>
  <si>
    <t>kroz obrazovanje odraslih u suradnji sa HZZ-om.</t>
  </si>
  <si>
    <t xml:space="preserve">Najam prostora za praktičnu nastavu tijekom 2017. godine nastao je tek u rujnu, a stvarni </t>
  </si>
  <si>
    <t xml:space="preserve">rashodi na godišnjoj razini tek su sada mjerljivi. U rashode najma ulazi i trošak energenata </t>
  </si>
  <si>
    <t>i nastava tjelesne i zdravstvene kulture izvodi se u unajmljenom prostoru.</t>
  </si>
  <si>
    <t>koji nije bilo moguće unaprijed predvidjeti (struja, plin i voda).</t>
  </si>
  <si>
    <t>za završetak radova, ali nam je nužna dodatna pomoć osnivača kroz izvorna sredstva.</t>
  </si>
  <si>
    <t>Kroz decentralizirana sredstva smo uspjeli  na pojedinim stavkama osigurati što više sredstava</t>
  </si>
  <si>
    <t xml:space="preserve">II. Rebalans Financjskog plana za 2018. godinu napravljen je na inicijativu osnivača i potrebe za: 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</si>
  <si>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osiguravanjem sredstava za završetak radova na uređenju prostora bivše radionice za praktičnu</t>
    </r>
  </si>
  <si>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 osiguravanjem sredstava za povećane rashode za najamnine. Praktična nastava u strojarstvu</t>
    </r>
  </si>
  <si>
    <t>Obrazloženje:</t>
  </si>
  <si>
    <t>Zaključak:</t>
  </si>
  <si>
    <t xml:space="preserve">JLS Grad Oroslavje omogućio nam je kroz povećanje prihoda od pomoći osigurati sredstva </t>
  </si>
  <si>
    <t>za zamjenu prozora u prostoru bivše radionice uz sve ostale planirane rashode.</t>
  </si>
  <si>
    <t xml:space="preserve">Vlastiti prihodi nisu ostvareni kako smo planirali, ali u skladu sa ostvarenjem prihoda </t>
  </si>
  <si>
    <t>oko preuređenja prostora bivše radionice.</t>
  </si>
  <si>
    <t>rashodi su usmjereni na poboljšanje uvjeta rada u izvođenju nastave i opremu kao i radove</t>
  </si>
  <si>
    <t>U Oroslavju,  ____________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</si>
</sst>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4.9989318521683403E-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 tint="0.149998474074526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/>
    <xf numFmtId="0" fontId="0" fillId="3" borderId="6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1" fillId="6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/>
    <xf numFmtId="0" fontId="1" fillId="6" borderId="7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5" borderId="7" xfId="0" applyFont="1" applyFill="1" applyBorder="1"/>
    <xf numFmtId="0" fontId="2" fillId="0" borderId="0" xfId="0" applyFont="1" applyBorder="1"/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1" fillId="5" borderId="7" xfId="0" applyFont="1" applyFill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8" borderId="0" xfId="0" applyFill="1"/>
    <xf numFmtId="0" fontId="1" fillId="0" borderId="0" xfId="0" applyFont="1"/>
    <xf numFmtId="4" fontId="8" fillId="0" borderId="7" xfId="0" applyNumberFormat="1" applyFont="1" applyBorder="1"/>
    <xf numFmtId="4" fontId="8" fillId="0" borderId="4" xfId="0" applyNumberFormat="1" applyFont="1" applyBorder="1"/>
    <xf numFmtId="4" fontId="8" fillId="0" borderId="8" xfId="0" applyNumberFormat="1" applyFont="1" applyBorder="1" applyAlignment="1"/>
    <xf numFmtId="4" fontId="8" fillId="0" borderId="8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4" fontId="8" fillId="0" borderId="11" xfId="0" applyNumberFormat="1" applyFont="1" applyBorder="1" applyAlignment="1"/>
    <xf numFmtId="4" fontId="8" fillId="0" borderId="3" xfId="0" applyNumberFormat="1" applyFont="1" applyBorder="1" applyAlignment="1"/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5" xfId="0" applyNumberFormat="1" applyFont="1" applyBorder="1"/>
    <xf numFmtId="4" fontId="8" fillId="0" borderId="0" xfId="0" applyNumberFormat="1" applyFont="1" applyBorder="1"/>
    <xf numFmtId="4" fontId="8" fillId="0" borderId="9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0" xfId="0" applyNumberFormat="1" applyFont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4" fontId="10" fillId="0" borderId="8" xfId="0" applyNumberFormat="1" applyFont="1" applyBorder="1" applyAlignment="1">
      <alignment horizontal="right"/>
    </xf>
    <xf numFmtId="4" fontId="10" fillId="5" borderId="7" xfId="0" applyNumberFormat="1" applyFont="1" applyFill="1" applyBorder="1" applyAlignment="1">
      <alignment horizontal="right"/>
    </xf>
    <xf numFmtId="4" fontId="10" fillId="6" borderId="7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0" fontId="4" fillId="9" borderId="7" xfId="0" applyFont="1" applyFill="1" applyBorder="1" applyAlignment="1">
      <alignment vertical="center" wrapText="1"/>
    </xf>
    <xf numFmtId="4" fontId="10" fillId="9" borderId="8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left" wrapText="1"/>
    </xf>
    <xf numFmtId="4" fontId="8" fillId="0" borderId="1" xfId="0" applyNumberFormat="1" applyFont="1" applyBorder="1"/>
    <xf numFmtId="4" fontId="10" fillId="5" borderId="8" xfId="0" applyNumberFormat="1" applyFont="1" applyFill="1" applyBorder="1"/>
    <xf numFmtId="0" fontId="2" fillId="0" borderId="5" xfId="0" applyFont="1" applyBorder="1" applyAlignment="1">
      <alignment vertical="center"/>
    </xf>
    <xf numFmtId="4" fontId="10" fillId="9" borderId="7" xfId="0" applyNumberFormat="1" applyFont="1" applyFill="1" applyBorder="1" applyAlignment="1">
      <alignment horizontal="right"/>
    </xf>
    <xf numFmtId="4" fontId="10" fillId="5" borderId="4" xfId="0" applyNumberFormat="1" applyFont="1" applyFill="1" applyBorder="1"/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/>
    <xf numFmtId="4" fontId="9" fillId="0" borderId="8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4" borderId="8" xfId="0" applyFill="1" applyBorder="1"/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vertical="center"/>
    </xf>
    <xf numFmtId="4" fontId="11" fillId="0" borderId="12" xfId="0" applyNumberFormat="1" applyFont="1" applyBorder="1"/>
    <xf numFmtId="4" fontId="10" fillId="5" borderId="5" xfId="0" applyNumberFormat="1" applyFont="1" applyFill="1" applyBorder="1" applyAlignment="1">
      <alignment horizontal="right"/>
    </xf>
    <xf numFmtId="0" fontId="13" fillId="0" borderId="0" xfId="0" applyFont="1"/>
    <xf numFmtId="0" fontId="13" fillId="3" borderId="0" xfId="0" applyFont="1" applyFill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12" fillId="0" borderId="7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2" fillId="6" borderId="7" xfId="0" applyNumberFormat="1" applyFont="1" applyFill="1" applyBorder="1" applyAlignment="1">
      <alignment horizontal="right"/>
    </xf>
    <xf numFmtId="4" fontId="13" fillId="3" borderId="7" xfId="0" applyNumberFormat="1" applyFont="1" applyFill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13" fillId="7" borderId="6" xfId="0" applyNumberFormat="1" applyFont="1" applyFill="1" applyBorder="1" applyAlignment="1">
      <alignment horizontal="right"/>
    </xf>
    <xf numFmtId="4" fontId="13" fillId="7" borderId="7" xfId="0" applyNumberFormat="1" applyFont="1" applyFill="1" applyBorder="1" applyAlignment="1">
      <alignment horizontal="right"/>
    </xf>
    <xf numFmtId="4" fontId="12" fillId="5" borderId="7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7" xfId="0" applyNumberFormat="1" applyFont="1" applyBorder="1" applyAlignment="1"/>
    <xf numFmtId="4" fontId="13" fillId="0" borderId="7" xfId="0" applyNumberFormat="1" applyFont="1" applyBorder="1" applyAlignment="1">
      <alignment wrapText="1"/>
    </xf>
    <xf numFmtId="4" fontId="13" fillId="0" borderId="3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wrapText="1"/>
    </xf>
    <xf numFmtId="4" fontId="13" fillId="0" borderId="7" xfId="0" applyNumberFormat="1" applyFont="1" applyBorder="1"/>
    <xf numFmtId="4" fontId="13" fillId="0" borderId="5" xfId="0" applyNumberFormat="1" applyFont="1" applyBorder="1" applyAlignment="1">
      <alignment wrapText="1"/>
    </xf>
    <xf numFmtId="4" fontId="12" fillId="5" borderId="7" xfId="0" applyNumberFormat="1" applyFont="1" applyFill="1" applyBorder="1"/>
    <xf numFmtId="4" fontId="13" fillId="0" borderId="4" xfId="0" applyNumberFormat="1" applyFont="1" applyBorder="1"/>
    <xf numFmtId="4" fontId="12" fillId="9" borderId="7" xfId="0" applyNumberFormat="1" applyFont="1" applyFill="1" applyBorder="1" applyAlignment="1">
      <alignment horizontal="right"/>
    </xf>
    <xf numFmtId="4" fontId="13" fillId="3" borderId="6" xfId="0" applyNumberFormat="1" applyFont="1" applyFill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4" fillId="5" borderId="7" xfId="0" applyFont="1" applyFill="1" applyBorder="1" applyAlignment="1">
      <alignment vertical="center" wrapText="1"/>
    </xf>
    <xf numFmtId="0" fontId="1" fillId="5" borderId="5" xfId="0" applyFont="1" applyFill="1" applyBorder="1"/>
    <xf numFmtId="4" fontId="10" fillId="5" borderId="10" xfId="0" applyNumberFormat="1" applyFont="1" applyFill="1" applyBorder="1"/>
    <xf numFmtId="4" fontId="10" fillId="5" borderId="6" xfId="0" applyNumberFormat="1" applyFont="1" applyFill="1" applyBorder="1"/>
    <xf numFmtId="4" fontId="12" fillId="5" borderId="5" xfId="0" applyNumberFormat="1" applyFont="1" applyFill="1" applyBorder="1"/>
    <xf numFmtId="0" fontId="0" fillId="0" borderId="12" xfId="0" applyBorder="1"/>
    <xf numFmtId="0" fontId="0" fillId="2" borderId="12" xfId="0" applyFont="1" applyFill="1" applyBorder="1"/>
    <xf numFmtId="4" fontId="10" fillId="0" borderId="12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9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5" borderId="10" xfId="0" applyFont="1" applyFill="1" applyBorder="1"/>
    <xf numFmtId="0" fontId="2" fillId="0" borderId="10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/>
    </xf>
    <xf numFmtId="4" fontId="16" fillId="0" borderId="7" xfId="0" applyNumberFormat="1" applyFont="1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16" fillId="0" borderId="7" xfId="0" applyNumberFormat="1" applyFont="1" applyBorder="1"/>
    <xf numFmtId="4" fontId="17" fillId="7" borderId="7" xfId="0" applyNumberFormat="1" applyFont="1" applyFill="1" applyBorder="1" applyAlignment="1">
      <alignment horizontal="right"/>
    </xf>
    <xf numFmtId="4" fontId="15" fillId="0" borderId="7" xfId="0" applyNumberFormat="1" applyFont="1" applyBorder="1"/>
    <xf numFmtId="4" fontId="1" fillId="0" borderId="7" xfId="0" applyNumberFormat="1" applyFont="1" applyBorder="1" applyAlignment="1"/>
    <xf numFmtId="0" fontId="1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shrinkToFit="1"/>
    </xf>
    <xf numFmtId="4" fontId="15" fillId="0" borderId="13" xfId="0" applyNumberFormat="1" applyFont="1" applyBorder="1"/>
    <xf numFmtId="4" fontId="11" fillId="10" borderId="7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vertical="center" wrapText="1"/>
    </xf>
    <xf numFmtId="4" fontId="10" fillId="3" borderId="7" xfId="0" applyNumberFormat="1" applyFont="1" applyFill="1" applyBorder="1" applyAlignment="1">
      <alignment horizontal="right"/>
    </xf>
    <xf numFmtId="0" fontId="4" fillId="4" borderId="8" xfId="0" applyFont="1" applyFill="1" applyBorder="1"/>
    <xf numFmtId="0" fontId="4" fillId="9" borderId="8" xfId="0" applyFont="1" applyFill="1" applyBorder="1" applyAlignment="1">
      <alignment horizontal="left" vertical="center"/>
    </xf>
    <xf numFmtId="0" fontId="4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2" fillId="4" borderId="5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" fontId="10" fillId="5" borderId="7" xfId="0" applyNumberFormat="1" applyFont="1" applyFill="1" applyBorder="1"/>
    <xf numFmtId="0" fontId="2" fillId="0" borderId="4" xfId="0" applyFont="1" applyBorder="1" applyAlignment="1">
      <alignment vertical="center"/>
    </xf>
    <xf numFmtId="4" fontId="19" fillId="3" borderId="8" xfId="0" applyNumberFormat="1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8" fillId="0" borderId="12" xfId="0" applyNumberFormat="1" applyFont="1" applyBorder="1"/>
    <xf numFmtId="0" fontId="1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1" fillId="0" borderId="8" xfId="0" applyNumberFormat="1" applyFont="1" applyBorder="1"/>
    <xf numFmtId="4" fontId="8" fillId="0" borderId="7" xfId="0" applyNumberFormat="1" applyFont="1" applyFill="1" applyBorder="1"/>
    <xf numFmtId="4" fontId="0" fillId="0" borderId="8" xfId="0" applyNumberFormat="1" applyFont="1" applyBorder="1"/>
    <xf numFmtId="0" fontId="4" fillId="0" borderId="5" xfId="0" applyFont="1" applyBorder="1"/>
    <xf numFmtId="0" fontId="4" fillId="0" borderId="0" xfId="0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4" fontId="23" fillId="11" borderId="3" xfId="0" applyNumberFormat="1" applyFont="1" applyFill="1" applyBorder="1"/>
    <xf numFmtId="0" fontId="2" fillId="5" borderId="7" xfId="0" applyFont="1" applyFill="1" applyBorder="1"/>
    <xf numFmtId="4" fontId="0" fillId="0" borderId="4" xfId="0" applyNumberFormat="1" applyFont="1" applyBorder="1"/>
    <xf numFmtId="4" fontId="1" fillId="0" borderId="7" xfId="0" applyNumberFormat="1" applyFont="1" applyBorder="1"/>
    <xf numFmtId="4" fontId="23" fillId="11" borderId="7" xfId="0" applyNumberFormat="1" applyFont="1" applyFill="1" applyBorder="1"/>
    <xf numFmtId="4" fontId="13" fillId="7" borderId="4" xfId="0" applyNumberFormat="1" applyFont="1" applyFill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/>
    <xf numFmtId="4" fontId="13" fillId="7" borderId="13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13" fillId="7" borderId="12" xfId="0" applyNumberFormat="1" applyFont="1" applyFill="1" applyBorder="1" applyAlignment="1">
      <alignment horizontal="right"/>
    </xf>
    <xf numFmtId="4" fontId="8" fillId="3" borderId="7" xfId="0" applyNumberFormat="1" applyFont="1" applyFill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4" fontId="23" fillId="2" borderId="3" xfId="0" applyNumberFormat="1" applyFont="1" applyFill="1" applyBorder="1"/>
    <xf numFmtId="4" fontId="19" fillId="11" borderId="7" xfId="0" applyNumberFormat="1" applyFont="1" applyFill="1" applyBorder="1"/>
    <xf numFmtId="0" fontId="21" fillId="2" borderId="13" xfId="0" applyFont="1" applyFill="1" applyBorder="1" applyAlignment="1">
      <alignment horizontal="left" vertical="center" wrapText="1"/>
    </xf>
    <xf numFmtId="4" fontId="23" fillId="2" borderId="13" xfId="0" applyNumberFormat="1" applyFont="1" applyFill="1" applyBorder="1"/>
    <xf numFmtId="4" fontId="8" fillId="3" borderId="13" xfId="0" applyNumberFormat="1" applyFont="1" applyFill="1" applyBorder="1"/>
    <xf numFmtId="4" fontId="23" fillId="11" borderId="13" xfId="0" applyNumberFormat="1" applyFont="1" applyFill="1" applyBorder="1"/>
    <xf numFmtId="4" fontId="9" fillId="0" borderId="0" xfId="0" applyNumberFormat="1" applyFont="1" applyBorder="1" applyAlignment="1"/>
    <xf numFmtId="0" fontId="0" fillId="0" borderId="0" xfId="0" applyBorder="1"/>
    <xf numFmtId="4" fontId="19" fillId="3" borderId="0" xfId="0" applyNumberFormat="1" applyFont="1" applyFill="1" applyBorder="1"/>
    <xf numFmtId="4" fontId="13" fillId="0" borderId="0" xfId="0" applyNumberFormat="1" applyFont="1" applyBorder="1"/>
    <xf numFmtId="4" fontId="1" fillId="0" borderId="0" xfId="0" applyNumberFormat="1" applyFont="1" applyBorder="1"/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shrinkToFit="1"/>
    </xf>
    <xf numFmtId="4" fontId="11" fillId="0" borderId="6" xfId="0" applyNumberFormat="1" applyFont="1" applyBorder="1"/>
    <xf numFmtId="0" fontId="0" fillId="12" borderId="0" xfId="0" applyFill="1" applyAlignment="1">
      <alignment horizontal="left"/>
    </xf>
    <xf numFmtId="0" fontId="0" fillId="12" borderId="0" xfId="0" applyFill="1"/>
    <xf numFmtId="4" fontId="24" fillId="0" borderId="8" xfId="0" applyNumberFormat="1" applyFont="1" applyBorder="1" applyAlignment="1">
      <alignment horizontal="right"/>
    </xf>
    <xf numFmtId="4" fontId="24" fillId="3" borderId="7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left" vertical="center" wrapText="1"/>
    </xf>
    <xf numFmtId="0" fontId="1" fillId="12" borderId="20" xfId="0" applyFont="1" applyFill="1" applyBorder="1"/>
    <xf numFmtId="0" fontId="0" fillId="12" borderId="20" xfId="0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right"/>
    </xf>
    <xf numFmtId="4" fontId="15" fillId="0" borderId="5" xfId="0" applyNumberFormat="1" applyFont="1" applyBorder="1"/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4" fontId="19" fillId="0" borderId="24" xfId="0" applyNumberFormat="1" applyFont="1" applyBorder="1"/>
    <xf numFmtId="0" fontId="20" fillId="3" borderId="24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/>
    </xf>
    <xf numFmtId="4" fontId="13" fillId="7" borderId="0" xfId="0" applyNumberFormat="1" applyFont="1" applyFill="1" applyBorder="1" applyAlignment="1">
      <alignment horizontal="right"/>
    </xf>
    <xf numFmtId="4" fontId="15" fillId="0" borderId="6" xfId="0" applyNumberFormat="1" applyFont="1" applyBorder="1"/>
    <xf numFmtId="0" fontId="0" fillId="3" borderId="24" xfId="0" applyFont="1" applyFill="1" applyBorder="1"/>
    <xf numFmtId="4" fontId="22" fillId="11" borderId="24" xfId="0" applyNumberFormat="1" applyFont="1" applyFill="1" applyBorder="1"/>
    <xf numFmtId="4" fontId="25" fillId="11" borderId="24" xfId="0" applyNumberFormat="1" applyFont="1" applyFill="1" applyBorder="1"/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4" fontId="23" fillId="11" borderId="5" xfId="0" applyNumberFormat="1" applyFont="1" applyFill="1" applyBorder="1"/>
    <xf numFmtId="0" fontId="0" fillId="12" borderId="8" xfId="0" applyFont="1" applyFill="1" applyBorder="1" applyAlignment="1">
      <alignment horizontal="left" vertical="center" wrapText="1"/>
    </xf>
    <xf numFmtId="0" fontId="0" fillId="12" borderId="3" xfId="0" applyFont="1" applyFill="1" applyBorder="1" applyAlignment="1">
      <alignment horizontal="left" vertical="center" wrapText="1"/>
    </xf>
    <xf numFmtId="4" fontId="23" fillId="3" borderId="26" xfId="0" applyNumberFormat="1" applyFont="1" applyFill="1" applyBorder="1"/>
    <xf numFmtId="4" fontId="8" fillId="3" borderId="6" xfId="0" applyNumberFormat="1" applyFont="1" applyFill="1" applyBorder="1"/>
    <xf numFmtId="4" fontId="23" fillId="3" borderId="25" xfId="0" applyNumberFormat="1" applyFont="1" applyFill="1" applyBorder="1"/>
    <xf numFmtId="4" fontId="23" fillId="3" borderId="24" xfId="0" applyNumberFormat="1" applyFont="1" applyFill="1" applyBorder="1"/>
    <xf numFmtId="0" fontId="2" fillId="0" borderId="11" xfId="0" applyFont="1" applyBorder="1" applyAlignment="1">
      <alignment horizontal="left" vertical="center"/>
    </xf>
    <xf numFmtId="0" fontId="0" fillId="12" borderId="7" xfId="0" applyFill="1" applyBorder="1" applyAlignment="1">
      <alignment horizontal="center" vertical="center"/>
    </xf>
    <xf numFmtId="0" fontId="2" fillId="12" borderId="7" xfId="0" applyFont="1" applyFill="1" applyBorder="1" applyAlignment="1">
      <alignment horizontal="left" vertical="center"/>
    </xf>
    <xf numFmtId="4" fontId="0" fillId="0" borderId="1" xfId="0" applyNumberFormat="1" applyFont="1" applyBorder="1" applyAlignment="1"/>
    <xf numFmtId="4" fontId="23" fillId="0" borderId="1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/>
    <xf numFmtId="4" fontId="13" fillId="0" borderId="0" xfId="0" applyNumberFormat="1" applyFont="1" applyBorder="1" applyAlignment="1"/>
    <xf numFmtId="0" fontId="4" fillId="0" borderId="0" xfId="0" applyFont="1" applyBorder="1"/>
    <xf numFmtId="0" fontId="4" fillId="5" borderId="7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4" fontId="8" fillId="5" borderId="7" xfId="0" applyNumberFormat="1" applyFont="1" applyFill="1" applyBorder="1"/>
    <xf numFmtId="4" fontId="1" fillId="5" borderId="7" xfId="0" applyNumberFormat="1" applyFont="1" applyFill="1" applyBorder="1"/>
    <xf numFmtId="4" fontId="23" fillId="3" borderId="28" xfId="0" applyNumberFormat="1" applyFont="1" applyFill="1" applyBorder="1"/>
    <xf numFmtId="4" fontId="23" fillId="3" borderId="9" xfId="0" applyNumberFormat="1" applyFont="1" applyFill="1" applyBorder="1"/>
    <xf numFmtId="4" fontId="23" fillId="3" borderId="22" xfId="0" applyNumberFormat="1" applyFont="1" applyFill="1" applyBorder="1"/>
    <xf numFmtId="0" fontId="0" fillId="3" borderId="0" xfId="0" applyFill="1"/>
    <xf numFmtId="0" fontId="21" fillId="2" borderId="10" xfId="0" applyFont="1" applyFill="1" applyBorder="1" applyAlignment="1">
      <alignment horizontal="left" vertical="center" wrapText="1"/>
    </xf>
    <xf numFmtId="0" fontId="0" fillId="0" borderId="20" xfId="0" applyBorder="1"/>
    <xf numFmtId="0" fontId="1" fillId="12" borderId="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4" fontId="19" fillId="2" borderId="4" xfId="0" applyNumberFormat="1" applyFont="1" applyFill="1" applyBorder="1"/>
    <xf numFmtId="4" fontId="23" fillId="2" borderId="4" xfId="0" applyNumberFormat="1" applyFont="1" applyFill="1" applyBorder="1"/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3" xfId="0" applyFont="1" applyFill="1" applyBorder="1"/>
    <xf numFmtId="4" fontId="22" fillId="11" borderId="13" xfId="0" applyNumberFormat="1" applyFont="1" applyFill="1" applyBorder="1"/>
    <xf numFmtId="0" fontId="1" fillId="12" borderId="8" xfId="0" applyFont="1" applyFill="1" applyBorder="1" applyAlignment="1">
      <alignment horizontal="left" vertical="center" wrapText="1"/>
    </xf>
    <xf numFmtId="0" fontId="1" fillId="12" borderId="7" xfId="0" applyFont="1" applyFill="1" applyBorder="1" applyAlignment="1">
      <alignment horizontal="left" vertical="center" wrapText="1"/>
    </xf>
    <xf numFmtId="4" fontId="23" fillId="2" borderId="5" xfId="0" applyNumberFormat="1" applyFont="1" applyFill="1" applyBorder="1"/>
    <xf numFmtId="4" fontId="19" fillId="11" borderId="5" xfId="0" applyNumberFormat="1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2" fillId="11" borderId="0" xfId="0" applyFont="1" applyFill="1" applyBorder="1" applyAlignment="1">
      <alignment wrapText="1"/>
    </xf>
    <xf numFmtId="0" fontId="1" fillId="11" borderId="0" xfId="0" applyFont="1" applyFill="1"/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left" vertical="center"/>
    </xf>
    <xf numFmtId="0" fontId="0" fillId="12" borderId="3" xfId="0" applyFont="1" applyFill="1" applyBorder="1" applyAlignment="1">
      <alignment horizontal="left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23" fillId="3" borderId="18" xfId="0" applyNumberFormat="1" applyFont="1" applyFill="1" applyBorder="1" applyAlignment="1">
      <alignment horizontal="center"/>
    </xf>
    <xf numFmtId="4" fontId="23" fillId="3" borderId="29" xfId="0" applyNumberFormat="1" applyFont="1" applyFill="1" applyBorder="1" applyAlignment="1">
      <alignment horizontal="center"/>
    </xf>
    <xf numFmtId="4" fontId="23" fillId="3" borderId="19" xfId="0" applyNumberFormat="1" applyFont="1" applyFill="1" applyBorder="1" applyAlignment="1">
      <alignment horizontal="center"/>
    </xf>
    <xf numFmtId="4" fontId="23" fillId="3" borderId="9" xfId="0" applyNumberFormat="1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4" fontId="23" fillId="3" borderId="22" xfId="0" applyNumberFormat="1" applyFont="1" applyFill="1" applyBorder="1" applyAlignment="1">
      <alignment horizontal="center"/>
    </xf>
    <xf numFmtId="4" fontId="23" fillId="3" borderId="10" xfId="0" applyNumberFormat="1" applyFont="1" applyFill="1" applyBorder="1" applyAlignment="1">
      <alignment horizontal="center"/>
    </xf>
    <xf numFmtId="4" fontId="23" fillId="3" borderId="3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0" fillId="12" borderId="14" xfId="0" applyFont="1" applyFill="1" applyBorder="1" applyAlignment="1">
      <alignment horizontal="left" vertical="center"/>
    </xf>
    <xf numFmtId="0" fontId="0" fillId="12" borderId="16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" fillId="12" borderId="14" xfId="0" applyFont="1" applyFill="1" applyBorder="1" applyAlignment="1">
      <alignment horizontal="left" vertical="center"/>
    </xf>
    <xf numFmtId="0" fontId="1" fillId="12" borderId="16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55" workbookViewId="0">
      <selection activeCell="C159" sqref="C159:C163"/>
    </sheetView>
  </sheetViews>
  <sheetFormatPr defaultRowHeight="15" x14ac:dyDescent="0.25"/>
  <cols>
    <col min="1" max="1" width="8.7109375" customWidth="1"/>
    <col min="2" max="2" width="43.140625" customWidth="1"/>
    <col min="3" max="3" width="7.140625" customWidth="1"/>
    <col min="4" max="4" width="13.140625" customWidth="1"/>
    <col min="5" max="5" width="11.7109375" customWidth="1"/>
    <col min="6" max="6" width="13" customWidth="1"/>
  </cols>
  <sheetData>
    <row r="1" spans="1:6" x14ac:dyDescent="0.25">
      <c r="A1" s="32" t="s">
        <v>0</v>
      </c>
      <c r="B1" s="32"/>
      <c r="C1" s="32"/>
      <c r="D1" t="s">
        <v>71</v>
      </c>
      <c r="E1" t="s">
        <v>72</v>
      </c>
      <c r="F1" s="85"/>
    </row>
    <row r="2" spans="1:6" x14ac:dyDescent="0.25">
      <c r="F2" s="85"/>
    </row>
    <row r="3" spans="1:6" x14ac:dyDescent="0.25">
      <c r="A3" s="31" t="s">
        <v>188</v>
      </c>
      <c r="B3" s="174" t="s">
        <v>73</v>
      </c>
      <c r="F3" s="86"/>
    </row>
    <row r="4" spans="1:6" x14ac:dyDescent="0.25">
      <c r="D4" s="330" t="s">
        <v>232</v>
      </c>
      <c r="E4" t="s">
        <v>255</v>
      </c>
      <c r="F4" s="86"/>
    </row>
    <row r="5" spans="1:6" x14ac:dyDescent="0.25">
      <c r="D5" s="330"/>
      <c r="E5" t="s">
        <v>256</v>
      </c>
      <c r="F5" s="86"/>
    </row>
    <row r="6" spans="1:6" x14ac:dyDescent="0.25">
      <c r="D6" s="330"/>
      <c r="E6" t="s">
        <v>254</v>
      </c>
      <c r="F6" s="86"/>
    </row>
    <row r="7" spans="1:6" x14ac:dyDescent="0.25">
      <c r="F7" s="85"/>
    </row>
    <row r="8" spans="1:6" x14ac:dyDescent="0.25">
      <c r="A8" s="304" t="s">
        <v>229</v>
      </c>
      <c r="B8" s="306" t="s">
        <v>1</v>
      </c>
      <c r="C8" s="308" t="s">
        <v>230</v>
      </c>
      <c r="D8" s="3" t="s">
        <v>61</v>
      </c>
      <c r="E8" s="310" t="s">
        <v>91</v>
      </c>
      <c r="F8" s="87" t="s">
        <v>93</v>
      </c>
    </row>
    <row r="9" spans="1:6" x14ac:dyDescent="0.25">
      <c r="A9" s="305"/>
      <c r="B9" s="307"/>
      <c r="C9" s="309"/>
      <c r="D9" s="4" t="s">
        <v>77</v>
      </c>
      <c r="E9" s="311"/>
      <c r="F9" s="88" t="s">
        <v>92</v>
      </c>
    </row>
    <row r="10" spans="1:6" ht="19.5" customHeight="1" x14ac:dyDescent="0.25">
      <c r="A10" s="239">
        <v>6</v>
      </c>
      <c r="B10" s="240" t="s">
        <v>2</v>
      </c>
      <c r="C10" s="248" t="s">
        <v>260</v>
      </c>
      <c r="D10" s="83">
        <f>SUM(D13+D27)</f>
        <v>7467744.4000000004</v>
      </c>
      <c r="E10" s="83">
        <f>SUM(E13+E27)</f>
        <v>103426.51000000001</v>
      </c>
      <c r="F10" s="83">
        <f>SUM(F13+F27)</f>
        <v>7587470.9099999992</v>
      </c>
    </row>
    <row r="11" spans="1:6" ht="19.5" customHeight="1" x14ac:dyDescent="0.25">
      <c r="A11" s="31" t="s">
        <v>227</v>
      </c>
      <c r="B11" t="s">
        <v>228</v>
      </c>
      <c r="C11" s="331" t="s">
        <v>231</v>
      </c>
      <c r="D11" s="233"/>
      <c r="E11" s="233"/>
      <c r="F11" s="233"/>
    </row>
    <row r="12" spans="1:6" ht="15.75" customHeight="1" x14ac:dyDescent="0.25">
      <c r="A12" s="349" t="s">
        <v>253</v>
      </c>
      <c r="B12" s="349"/>
      <c r="C12" s="331"/>
      <c r="D12" s="233"/>
      <c r="E12" s="233"/>
      <c r="F12" s="233"/>
    </row>
    <row r="13" spans="1:6" ht="15.75" customHeight="1" x14ac:dyDescent="0.25">
      <c r="A13" s="350" t="s">
        <v>252</v>
      </c>
      <c r="B13" s="351"/>
      <c r="C13" s="332"/>
      <c r="D13" s="162">
        <f>D25</f>
        <v>970932</v>
      </c>
      <c r="E13" s="162">
        <f t="shared" ref="E13:F13" si="0">E25</f>
        <v>26500</v>
      </c>
      <c r="F13" s="162">
        <f t="shared" si="0"/>
        <v>997432</v>
      </c>
    </row>
    <row r="14" spans="1:6" ht="18.75" customHeight="1" x14ac:dyDescent="0.25">
      <c r="A14" s="167" t="s">
        <v>6</v>
      </c>
      <c r="B14" s="161" t="s">
        <v>85</v>
      </c>
      <c r="C14" s="232" t="s">
        <v>231</v>
      </c>
      <c r="D14" s="163">
        <f>SUM(D15+D16)</f>
        <v>725932</v>
      </c>
      <c r="E14" s="163">
        <f t="shared" ref="E14:F14" si="1">SUM(E15+E16)</f>
        <v>0</v>
      </c>
      <c r="F14" s="163">
        <f t="shared" si="1"/>
        <v>725932</v>
      </c>
    </row>
    <row r="15" spans="1:6" ht="25.5" customHeight="1" x14ac:dyDescent="0.25">
      <c r="A15" s="69">
        <v>671110</v>
      </c>
      <c r="B15" s="49" t="s">
        <v>4</v>
      </c>
      <c r="C15" s="118"/>
      <c r="D15" s="236">
        <v>694932</v>
      </c>
      <c r="E15" s="33">
        <f>SUM(F15-D15)</f>
        <v>2000</v>
      </c>
      <c r="F15" s="89">
        <v>696932</v>
      </c>
    </row>
    <row r="16" spans="1:6" ht="24" customHeight="1" x14ac:dyDescent="0.25">
      <c r="A16" s="75">
        <v>67121</v>
      </c>
      <c r="B16" s="49" t="s">
        <v>78</v>
      </c>
      <c r="C16" s="119"/>
      <c r="D16" s="236">
        <v>31000</v>
      </c>
      <c r="E16" s="33">
        <f>SUM(F16-D16)</f>
        <v>-2000</v>
      </c>
      <c r="F16" s="89">
        <v>29000</v>
      </c>
    </row>
    <row r="17" spans="1:6" ht="15.75" customHeight="1" x14ac:dyDescent="0.25">
      <c r="A17" s="75"/>
      <c r="B17" s="57" t="s">
        <v>79</v>
      </c>
      <c r="C17" s="231" t="s">
        <v>231</v>
      </c>
      <c r="D17" s="58">
        <f>SUM(D15+D16)</f>
        <v>725932</v>
      </c>
      <c r="E17" s="58">
        <f>SUM(E15+E16)</f>
        <v>0</v>
      </c>
      <c r="F17" s="107">
        <f>SUM(F15+F16)</f>
        <v>725932</v>
      </c>
    </row>
    <row r="18" spans="1:6" ht="20.100000000000001" customHeight="1" x14ac:dyDescent="0.25">
      <c r="A18" s="324">
        <v>671112</v>
      </c>
      <c r="B18" s="50" t="s">
        <v>197</v>
      </c>
      <c r="C18" s="118"/>
      <c r="D18" s="236">
        <f>SUM(D19:D21)</f>
        <v>45000</v>
      </c>
      <c r="E18" s="51">
        <f t="shared" ref="E18:F18" si="2">SUM(E19:E21)</f>
        <v>26500</v>
      </c>
      <c r="F18" s="51">
        <f t="shared" si="2"/>
        <v>71500</v>
      </c>
    </row>
    <row r="19" spans="1:6" ht="20.100000000000001" customHeight="1" x14ac:dyDescent="0.25">
      <c r="A19" s="325"/>
      <c r="B19" s="17" t="s">
        <v>201</v>
      </c>
      <c r="C19" s="118"/>
      <c r="D19" s="236">
        <v>7000</v>
      </c>
      <c r="E19" s="33">
        <f t="shared" ref="E19:E23" si="3">SUM(F19-D19)</f>
        <v>0</v>
      </c>
      <c r="F19" s="89">
        <v>7000</v>
      </c>
    </row>
    <row r="20" spans="1:6" ht="20.100000000000001" customHeight="1" x14ac:dyDescent="0.25">
      <c r="A20" s="325"/>
      <c r="B20" s="17" t="s">
        <v>198</v>
      </c>
      <c r="C20" s="118"/>
      <c r="D20" s="236">
        <v>8000</v>
      </c>
      <c r="E20" s="33">
        <f t="shared" si="3"/>
        <v>-1500</v>
      </c>
      <c r="F20" s="89">
        <v>6500</v>
      </c>
    </row>
    <row r="21" spans="1:6" ht="20.100000000000001" customHeight="1" x14ac:dyDescent="0.25">
      <c r="A21" s="325"/>
      <c r="B21" s="17" t="s">
        <v>199</v>
      </c>
      <c r="C21" s="118"/>
      <c r="D21" s="236">
        <v>30000</v>
      </c>
      <c r="E21" s="33">
        <f t="shared" si="3"/>
        <v>28000</v>
      </c>
      <c r="F21" s="89">
        <v>58000</v>
      </c>
    </row>
    <row r="22" spans="1:6" ht="27.75" customHeight="1" x14ac:dyDescent="0.25">
      <c r="A22" s="333"/>
      <c r="B22" s="50" t="s">
        <v>200</v>
      </c>
      <c r="C22" s="118"/>
      <c r="D22" s="236">
        <v>100000</v>
      </c>
      <c r="E22" s="33">
        <f t="shared" si="3"/>
        <v>50000</v>
      </c>
      <c r="F22" s="89">
        <v>150000</v>
      </c>
    </row>
    <row r="23" spans="1:6" ht="21" customHeight="1" x14ac:dyDescent="0.25">
      <c r="A23" s="76">
        <v>671211</v>
      </c>
      <c r="B23" s="49" t="s">
        <v>78</v>
      </c>
      <c r="C23" s="119"/>
      <c r="D23" s="236">
        <v>100000</v>
      </c>
      <c r="E23" s="33">
        <f t="shared" si="3"/>
        <v>-50000</v>
      </c>
      <c r="F23" s="89">
        <v>50000</v>
      </c>
    </row>
    <row r="24" spans="1:6" ht="18.75" customHeight="1" x14ac:dyDescent="0.25">
      <c r="A24" s="75"/>
      <c r="B24" s="57" t="s">
        <v>202</v>
      </c>
      <c r="C24" s="129"/>
      <c r="D24" s="58">
        <f>SUM(D18+D22+D23)</f>
        <v>245000</v>
      </c>
      <c r="E24" s="58">
        <f t="shared" ref="E24:F24" si="4">SUM(E18+E22+E23)</f>
        <v>26500</v>
      </c>
      <c r="F24" s="63">
        <f t="shared" si="4"/>
        <v>271500</v>
      </c>
    </row>
    <row r="25" spans="1:6" ht="24" customHeight="1" x14ac:dyDescent="0.25">
      <c r="A25" s="322" t="s">
        <v>203</v>
      </c>
      <c r="B25" s="323"/>
      <c r="C25" s="164"/>
      <c r="D25" s="237">
        <f>SUM(D17+D24)</f>
        <v>970932</v>
      </c>
      <c r="E25" s="165">
        <f t="shared" ref="E25:F25" si="5">SUM(E17+E24)</f>
        <v>26500</v>
      </c>
      <c r="F25" s="165">
        <f t="shared" si="5"/>
        <v>997432</v>
      </c>
    </row>
    <row r="26" spans="1:6" ht="14.25" customHeight="1" x14ac:dyDescent="0.25">
      <c r="A26" s="241"/>
      <c r="B26" s="241"/>
      <c r="C26" s="242"/>
      <c r="D26" s="243"/>
      <c r="E26" s="243"/>
      <c r="F26" s="243"/>
    </row>
    <row r="27" spans="1:6" ht="24" customHeight="1" x14ac:dyDescent="0.25">
      <c r="A27" s="245" t="s">
        <v>244</v>
      </c>
      <c r="B27" s="246"/>
      <c r="C27" s="248" t="s">
        <v>260</v>
      </c>
      <c r="D27" s="247">
        <f>SUM(D30+D34+D44+D56+D57+D59)</f>
        <v>6496812.4000000004</v>
      </c>
      <c r="E27" s="247">
        <f>SUM(E30+E34+E44+E56+E57+E59)</f>
        <v>76926.510000000009</v>
      </c>
      <c r="F27" s="247">
        <f>SUM(F30+F34+F44+F56+F57+F59)</f>
        <v>6590038.9099999992</v>
      </c>
    </row>
    <row r="28" spans="1:6" ht="15.75" customHeight="1" x14ac:dyDescent="0.25">
      <c r="A28" s="31" t="s">
        <v>233</v>
      </c>
      <c r="B28" s="175">
        <v>1023115</v>
      </c>
      <c r="C28" s="320" t="s">
        <v>237</v>
      </c>
      <c r="D28" s="244"/>
      <c r="E28" s="244"/>
      <c r="F28" s="244"/>
    </row>
    <row r="29" spans="1:6" ht="15.75" customHeight="1" x14ac:dyDescent="0.25">
      <c r="A29" s="235" t="s">
        <v>262</v>
      </c>
      <c r="B29" s="234"/>
      <c r="C29" s="329"/>
      <c r="D29" s="152"/>
      <c r="E29" s="152"/>
      <c r="F29" s="152"/>
    </row>
    <row r="30" spans="1:6" ht="19.5" customHeight="1" x14ac:dyDescent="0.25">
      <c r="A30" s="166" t="s">
        <v>209</v>
      </c>
      <c r="B30" s="11" t="s">
        <v>7</v>
      </c>
      <c r="C30" s="11" t="s">
        <v>261</v>
      </c>
      <c r="D30" s="53">
        <f>D31+D33</f>
        <v>20986.6</v>
      </c>
      <c r="E30" s="53">
        <f>E31+E33</f>
        <v>0</v>
      </c>
      <c r="F30" s="91">
        <f>SUM(F31:F33)</f>
        <v>37286.6</v>
      </c>
    </row>
    <row r="31" spans="1:6" ht="26.1" customHeight="1" x14ac:dyDescent="0.25">
      <c r="A31" s="324">
        <v>663140</v>
      </c>
      <c r="B31" s="215" t="s">
        <v>87</v>
      </c>
      <c r="C31" s="159" t="s">
        <v>99</v>
      </c>
      <c r="D31" s="60">
        <v>15000</v>
      </c>
      <c r="E31" s="33">
        <f t="shared" ref="E31:E38" si="6">SUM(F31-D31)</f>
        <v>0</v>
      </c>
      <c r="F31" s="92">
        <v>15000</v>
      </c>
    </row>
    <row r="32" spans="1:6" ht="26.1" customHeight="1" x14ac:dyDescent="0.25">
      <c r="A32" s="325"/>
      <c r="B32" s="215" t="s">
        <v>189</v>
      </c>
      <c r="C32" s="159" t="s">
        <v>234</v>
      </c>
      <c r="D32" s="60">
        <v>0</v>
      </c>
      <c r="E32" s="33">
        <f t="shared" si="6"/>
        <v>16300</v>
      </c>
      <c r="F32" s="92">
        <v>16300</v>
      </c>
    </row>
    <row r="33" spans="1:6" ht="24" customHeight="1" x14ac:dyDescent="0.25">
      <c r="A33" s="76">
        <v>92211</v>
      </c>
      <c r="B33" s="238" t="s">
        <v>210</v>
      </c>
      <c r="C33" s="160" t="s">
        <v>196</v>
      </c>
      <c r="D33" s="210">
        <v>5986.6</v>
      </c>
      <c r="E33" s="33">
        <f t="shared" si="6"/>
        <v>0</v>
      </c>
      <c r="F33" s="108">
        <v>5986.6</v>
      </c>
    </row>
    <row r="34" spans="1:6" ht="18" customHeight="1" x14ac:dyDescent="0.25">
      <c r="A34" s="166" t="s">
        <v>208</v>
      </c>
      <c r="B34" s="8" t="s">
        <v>8</v>
      </c>
      <c r="C34" s="8"/>
      <c r="D34" s="53">
        <f>SUM(D35:D38)</f>
        <v>318023.44</v>
      </c>
      <c r="E34" s="105">
        <f t="shared" si="6"/>
        <v>-144282.19</v>
      </c>
      <c r="F34" s="91">
        <f>SUM(F35:F38)</f>
        <v>173741.25</v>
      </c>
    </row>
    <row r="35" spans="1:6" ht="24" customHeight="1" x14ac:dyDescent="0.25">
      <c r="A35" s="146">
        <v>64132</v>
      </c>
      <c r="B35" s="74" t="s">
        <v>3</v>
      </c>
      <c r="C35" s="156" t="s">
        <v>100</v>
      </c>
      <c r="D35" s="35">
        <v>500</v>
      </c>
      <c r="E35" s="33">
        <f t="shared" si="6"/>
        <v>0</v>
      </c>
      <c r="F35" s="93">
        <v>500</v>
      </c>
    </row>
    <row r="36" spans="1:6" ht="27" customHeight="1" x14ac:dyDescent="0.25">
      <c r="A36" s="182">
        <v>66151</v>
      </c>
      <c r="B36" s="7" t="s">
        <v>58</v>
      </c>
      <c r="C36" s="326" t="s">
        <v>101</v>
      </c>
      <c r="D36" s="46">
        <v>300000</v>
      </c>
      <c r="E36" s="33">
        <f t="shared" si="6"/>
        <v>-150000</v>
      </c>
      <c r="F36" s="94">
        <v>150000</v>
      </c>
    </row>
    <row r="37" spans="1:6" ht="27" customHeight="1" x14ac:dyDescent="0.25">
      <c r="A37" s="76">
        <v>65268</v>
      </c>
      <c r="B37" s="17" t="s">
        <v>59</v>
      </c>
      <c r="C37" s="327"/>
      <c r="D37" s="47">
        <v>0</v>
      </c>
      <c r="E37" s="33">
        <f t="shared" si="6"/>
        <v>5000</v>
      </c>
      <c r="F37" s="95">
        <v>5000</v>
      </c>
    </row>
    <row r="38" spans="1:6" ht="24" customHeight="1" x14ac:dyDescent="0.25">
      <c r="A38" s="184">
        <v>92211</v>
      </c>
      <c r="B38" s="48" t="s">
        <v>210</v>
      </c>
      <c r="C38" s="124" t="s">
        <v>195</v>
      </c>
      <c r="D38" s="211">
        <v>17523.439999999999</v>
      </c>
      <c r="E38" s="33">
        <f t="shared" si="6"/>
        <v>717.81000000000131</v>
      </c>
      <c r="F38" s="95">
        <v>18241.25</v>
      </c>
    </row>
    <row r="39" spans="1:6" ht="24" customHeight="1" x14ac:dyDescent="0.25">
      <c r="A39" s="216"/>
      <c r="B39" s="217"/>
      <c r="C39" s="157"/>
      <c r="D39" s="249"/>
      <c r="E39" s="43"/>
      <c r="F39" s="250"/>
    </row>
    <row r="40" spans="1:6" ht="24" customHeight="1" x14ac:dyDescent="0.25">
      <c r="A40" s="216"/>
      <c r="B40" s="217"/>
      <c r="C40" s="157"/>
      <c r="D40" s="249"/>
      <c r="E40" s="43"/>
      <c r="F40" s="250"/>
    </row>
    <row r="41" spans="1:6" ht="24" customHeight="1" x14ac:dyDescent="0.25">
      <c r="A41" s="216"/>
      <c r="B41" s="217"/>
      <c r="C41" s="157"/>
      <c r="D41" s="249"/>
      <c r="E41" s="43"/>
      <c r="F41" s="250"/>
    </row>
    <row r="42" spans="1:6" ht="24" customHeight="1" x14ac:dyDescent="0.25">
      <c r="A42" s="216"/>
      <c r="B42" s="217"/>
      <c r="C42" s="157"/>
      <c r="D42" s="249"/>
      <c r="E42" s="43"/>
      <c r="F42" s="250"/>
    </row>
    <row r="43" spans="1:6" ht="24" customHeight="1" x14ac:dyDescent="0.25">
      <c r="B43" s="2"/>
      <c r="C43" s="2"/>
      <c r="D43" s="1"/>
      <c r="E43" s="1"/>
      <c r="F43" s="98" t="s">
        <v>95</v>
      </c>
    </row>
    <row r="44" spans="1:6" ht="20.25" customHeight="1" x14ac:dyDescent="0.25">
      <c r="A44" s="166" t="s">
        <v>207</v>
      </c>
      <c r="B44" s="9" t="s">
        <v>9</v>
      </c>
      <c r="C44" s="9"/>
      <c r="D44" s="53">
        <f>SUM(D45+D46+D50+D51)</f>
        <v>88348.739999999991</v>
      </c>
      <c r="E44" s="53">
        <f>SUM(E45+E46+E50+E51)</f>
        <v>-25348.74</v>
      </c>
      <c r="F44" s="53">
        <f>SUM(F45+F50+F51)</f>
        <v>63000</v>
      </c>
    </row>
    <row r="45" spans="1:6" ht="24" customHeight="1" x14ac:dyDescent="0.25">
      <c r="A45" s="182">
        <v>65268</v>
      </c>
      <c r="B45" s="48" t="s">
        <v>59</v>
      </c>
      <c r="C45" s="125" t="s">
        <v>103</v>
      </c>
      <c r="D45" s="149">
        <v>5000</v>
      </c>
      <c r="E45" s="150">
        <f>SUM(F45-D45)</f>
        <v>-4913</v>
      </c>
      <c r="F45" s="151">
        <v>87</v>
      </c>
    </row>
    <row r="46" spans="1:6" ht="24" customHeight="1" x14ac:dyDescent="0.25">
      <c r="A46" s="76">
        <v>92211</v>
      </c>
      <c r="B46" s="48" t="s">
        <v>211</v>
      </c>
      <c r="C46" s="125" t="s">
        <v>104</v>
      </c>
      <c r="D46" s="212">
        <v>717.81</v>
      </c>
      <c r="E46" s="34">
        <f t="shared" ref="E46:E56" si="7">SUM(F46-D46)</f>
        <v>-717.81</v>
      </c>
      <c r="F46" s="200">
        <v>0</v>
      </c>
    </row>
    <row r="47" spans="1:6" ht="26.25" customHeight="1" x14ac:dyDescent="0.25">
      <c r="A47" s="76">
        <v>65264</v>
      </c>
      <c r="B47" s="17" t="s">
        <v>48</v>
      </c>
      <c r="C47" s="326" t="s">
        <v>102</v>
      </c>
      <c r="D47" s="203">
        <v>57000</v>
      </c>
      <c r="E47" s="204">
        <f t="shared" si="7"/>
        <v>-20000</v>
      </c>
      <c r="F47" s="205">
        <v>37000</v>
      </c>
    </row>
    <row r="48" spans="1:6" ht="26.25" customHeight="1" x14ac:dyDescent="0.25">
      <c r="A48" s="76">
        <v>65269</v>
      </c>
      <c r="B48" s="7" t="s">
        <v>70</v>
      </c>
      <c r="C48" s="328"/>
      <c r="D48" s="206">
        <v>10000</v>
      </c>
      <c r="E48" s="33">
        <f>SUM(F48-D48)</f>
        <v>-4814.2</v>
      </c>
      <c r="F48" s="94">
        <v>5185.8</v>
      </c>
    </row>
    <row r="49" spans="1:6" ht="29.25" customHeight="1" x14ac:dyDescent="0.25">
      <c r="A49" s="182">
        <v>63414</v>
      </c>
      <c r="B49" s="17" t="s">
        <v>62</v>
      </c>
      <c r="C49" s="328"/>
      <c r="D49" s="207">
        <v>8000</v>
      </c>
      <c r="E49" s="185">
        <f t="shared" si="7"/>
        <v>7000</v>
      </c>
      <c r="F49" s="208">
        <v>15000</v>
      </c>
    </row>
    <row r="50" spans="1:6" ht="21" customHeight="1" x14ac:dyDescent="0.25">
      <c r="A50" s="76"/>
      <c r="B50" s="17"/>
      <c r="C50" s="181" t="s">
        <v>191</v>
      </c>
      <c r="D50" s="201">
        <f>SUM(D47:D49)</f>
        <v>75000</v>
      </c>
      <c r="E50" s="202">
        <f t="shared" ref="E50:F50" si="8">SUM(E47:E49)</f>
        <v>-17814.2</v>
      </c>
      <c r="F50" s="202">
        <f t="shared" si="8"/>
        <v>57185.8</v>
      </c>
    </row>
    <row r="51" spans="1:6" ht="21" customHeight="1" x14ac:dyDescent="0.25">
      <c r="A51" s="184">
        <v>92211</v>
      </c>
      <c r="B51" s="48" t="s">
        <v>210</v>
      </c>
      <c r="C51" s="124" t="s">
        <v>104</v>
      </c>
      <c r="D51" s="213">
        <v>7630.93</v>
      </c>
      <c r="E51" s="150">
        <f>SUM(F51-D51)</f>
        <v>-1903.7300000000005</v>
      </c>
      <c r="F51" s="151">
        <v>5727.2</v>
      </c>
    </row>
    <row r="52" spans="1:6" ht="23.25" customHeight="1" x14ac:dyDescent="0.25">
      <c r="A52" s="168" t="s">
        <v>206</v>
      </c>
      <c r="B52" s="9" t="s">
        <v>97</v>
      </c>
      <c r="C52" s="9"/>
      <c r="D52" s="52">
        <f>SUM(D53:D54)</f>
        <v>30060</v>
      </c>
      <c r="E52" s="105">
        <f t="shared" si="7"/>
        <v>-20000</v>
      </c>
      <c r="F52" s="96">
        <f>SUM(F53:F54)</f>
        <v>10060</v>
      </c>
    </row>
    <row r="53" spans="1:6" ht="42" customHeight="1" x14ac:dyDescent="0.25">
      <c r="A53" s="183">
        <v>636120</v>
      </c>
      <c r="B53" s="17" t="s">
        <v>221</v>
      </c>
      <c r="C53" s="125" t="s">
        <v>105</v>
      </c>
      <c r="D53" s="47">
        <v>30000</v>
      </c>
      <c r="E53" s="33">
        <f t="shared" si="7"/>
        <v>-20000</v>
      </c>
      <c r="F53" s="93">
        <v>10000</v>
      </c>
    </row>
    <row r="54" spans="1:6" ht="24" customHeight="1" x14ac:dyDescent="0.25">
      <c r="A54" s="76">
        <v>92211</v>
      </c>
      <c r="B54" s="17" t="s">
        <v>210</v>
      </c>
      <c r="C54" s="124" t="s">
        <v>192</v>
      </c>
      <c r="D54" s="66">
        <v>60</v>
      </c>
      <c r="E54" s="33">
        <f t="shared" si="7"/>
        <v>0</v>
      </c>
      <c r="F54" s="93">
        <v>60</v>
      </c>
    </row>
    <row r="55" spans="1:6" ht="24" customHeight="1" x14ac:dyDescent="0.25">
      <c r="A55" s="183">
        <v>636121</v>
      </c>
      <c r="B55" s="50" t="s">
        <v>193</v>
      </c>
      <c r="C55" s="124"/>
      <c r="D55" s="269">
        <v>5885000</v>
      </c>
      <c r="E55" s="33">
        <f t="shared" si="7"/>
        <v>65000</v>
      </c>
      <c r="F55" s="153">
        <v>5950000</v>
      </c>
    </row>
    <row r="56" spans="1:6" ht="24" customHeight="1" x14ac:dyDescent="0.25">
      <c r="A56" s="73"/>
      <c r="B56" s="154" t="s">
        <v>194</v>
      </c>
      <c r="C56" s="124"/>
      <c r="D56" s="270">
        <f>SUM(D52+D55)</f>
        <v>5915060</v>
      </c>
      <c r="E56" s="33">
        <f t="shared" si="7"/>
        <v>45000</v>
      </c>
      <c r="F56" s="155">
        <f t="shared" ref="F56" si="9">SUM(F52+F55)</f>
        <v>5960060</v>
      </c>
    </row>
    <row r="57" spans="1:6" ht="24.75" customHeight="1" x14ac:dyDescent="0.25">
      <c r="A57" s="166" t="s">
        <v>205</v>
      </c>
      <c r="B57" s="9" t="s">
        <v>10</v>
      </c>
      <c r="C57" s="9"/>
      <c r="D57" s="54">
        <f>D58</f>
        <v>70000</v>
      </c>
      <c r="E57" s="52">
        <f>E58</f>
        <v>25000</v>
      </c>
      <c r="F57" s="96">
        <f>F58</f>
        <v>95000</v>
      </c>
    </row>
    <row r="58" spans="1:6" ht="24" customHeight="1" x14ac:dyDescent="0.25">
      <c r="A58" s="146">
        <v>63613</v>
      </c>
      <c r="B58" s="158" t="s">
        <v>5</v>
      </c>
      <c r="C58" s="157" t="s">
        <v>98</v>
      </c>
      <c r="D58" s="145">
        <v>70000</v>
      </c>
      <c r="E58" s="33">
        <f>SUM(F58-D58)</f>
        <v>25000</v>
      </c>
      <c r="F58" s="90">
        <v>95000</v>
      </c>
    </row>
    <row r="59" spans="1:6" ht="30.75" customHeight="1" x14ac:dyDescent="0.25">
      <c r="A59" s="169" t="s">
        <v>204</v>
      </c>
      <c r="B59" s="9" t="s">
        <v>86</v>
      </c>
      <c r="C59" s="9"/>
      <c r="D59" s="52">
        <f>SUM(D60:D62)</f>
        <v>84393.62</v>
      </c>
      <c r="E59" s="52">
        <f t="shared" ref="E59:F59" si="10">SUM(E60:E62)</f>
        <v>176557.44</v>
      </c>
      <c r="F59" s="52">
        <f t="shared" si="10"/>
        <v>260951.06</v>
      </c>
    </row>
    <row r="60" spans="1:6" ht="30.75" customHeight="1" x14ac:dyDescent="0.25">
      <c r="A60" s="182">
        <v>638113</v>
      </c>
      <c r="B60" s="17" t="s">
        <v>213</v>
      </c>
      <c r="C60" s="120"/>
      <c r="D60" s="47">
        <v>70000</v>
      </c>
      <c r="E60" s="33">
        <f>SUM(F60-D60)</f>
        <v>0</v>
      </c>
      <c r="F60" s="93">
        <v>70000</v>
      </c>
    </row>
    <row r="61" spans="1:6" ht="26.25" customHeight="1" x14ac:dyDescent="0.25">
      <c r="A61" s="182">
        <v>638115</v>
      </c>
      <c r="B61" s="17" t="s">
        <v>214</v>
      </c>
      <c r="C61" s="120"/>
      <c r="D61" s="47">
        <v>0</v>
      </c>
      <c r="E61" s="33">
        <f>SUM(F61-D61)</f>
        <v>176557.44</v>
      </c>
      <c r="F61" s="93">
        <v>176557.44</v>
      </c>
    </row>
    <row r="62" spans="1:6" ht="24" customHeight="1" x14ac:dyDescent="0.25">
      <c r="A62" s="76">
        <v>92211</v>
      </c>
      <c r="B62" s="28" t="s">
        <v>212</v>
      </c>
      <c r="C62" s="28"/>
      <c r="D62" s="214">
        <v>14393.62</v>
      </c>
      <c r="E62" s="42">
        <f>SUM(F62-D62)</f>
        <v>0</v>
      </c>
      <c r="F62" s="109">
        <v>14393.62</v>
      </c>
    </row>
    <row r="63" spans="1:6" ht="18" customHeight="1" x14ac:dyDescent="0.25">
      <c r="A63" s="55"/>
      <c r="B63" s="12"/>
      <c r="C63" s="12"/>
      <c r="D63" s="56"/>
      <c r="E63" s="43"/>
      <c r="F63" s="97"/>
    </row>
    <row r="64" spans="1:6" ht="18" customHeight="1" x14ac:dyDescent="0.25">
      <c r="A64" s="55"/>
      <c r="B64" s="12"/>
      <c r="C64" s="12"/>
      <c r="D64" s="56"/>
      <c r="E64" s="43"/>
      <c r="F64" s="97"/>
    </row>
    <row r="65" spans="1:6" ht="18" customHeight="1" x14ac:dyDescent="0.25">
      <c r="A65" s="55"/>
      <c r="B65" s="12"/>
      <c r="C65" s="12"/>
      <c r="D65" s="56"/>
      <c r="E65" s="43"/>
      <c r="F65" s="97"/>
    </row>
    <row r="66" spans="1:6" ht="18" customHeight="1" x14ac:dyDescent="0.25">
      <c r="A66" s="55"/>
      <c r="B66" s="12"/>
      <c r="C66" s="12"/>
      <c r="D66" s="56"/>
      <c r="E66" s="43"/>
      <c r="F66" s="97"/>
    </row>
    <row r="67" spans="1:6" ht="18" customHeight="1" x14ac:dyDescent="0.25">
      <c r="A67" s="55"/>
      <c r="B67" s="12"/>
      <c r="C67" s="12"/>
      <c r="D67" s="56"/>
      <c r="E67" s="43"/>
      <c r="F67" s="97"/>
    </row>
    <row r="68" spans="1:6" ht="18" customHeight="1" x14ac:dyDescent="0.25">
      <c r="A68" s="55"/>
      <c r="B68" s="12"/>
      <c r="C68" s="12"/>
      <c r="D68" s="56"/>
      <c r="E68" s="43"/>
      <c r="F68" s="97"/>
    </row>
    <row r="69" spans="1:6" ht="18" customHeight="1" x14ac:dyDescent="0.25">
      <c r="A69" s="55"/>
      <c r="B69" s="12"/>
      <c r="C69" s="12"/>
      <c r="D69" s="56"/>
      <c r="E69" s="43"/>
      <c r="F69" s="97"/>
    </row>
    <row r="70" spans="1:6" ht="18" customHeight="1" x14ac:dyDescent="0.25">
      <c r="A70" s="55"/>
      <c r="B70" s="12"/>
      <c r="C70" s="12"/>
      <c r="D70" s="56"/>
      <c r="E70" s="43"/>
      <c r="F70" s="97"/>
    </row>
    <row r="71" spans="1:6" ht="18" customHeight="1" x14ac:dyDescent="0.25">
      <c r="A71" s="55"/>
      <c r="B71" s="12"/>
      <c r="C71" s="12"/>
      <c r="D71" s="56"/>
      <c r="E71" s="43"/>
      <c r="F71" s="97"/>
    </row>
    <row r="72" spans="1:6" ht="18" customHeight="1" x14ac:dyDescent="0.25">
      <c r="A72" s="55"/>
      <c r="B72" s="12"/>
      <c r="C72" s="12"/>
      <c r="D72" s="56"/>
      <c r="E72" s="43"/>
      <c r="F72" s="97"/>
    </row>
    <row r="73" spans="1:6" ht="18" customHeight="1" x14ac:dyDescent="0.25">
      <c r="A73" s="55"/>
      <c r="B73" s="12"/>
      <c r="C73" s="12"/>
      <c r="D73" s="56"/>
      <c r="E73" s="43"/>
      <c r="F73" s="97"/>
    </row>
    <row r="74" spans="1:6" ht="18" customHeight="1" x14ac:dyDescent="0.25">
      <c r="A74" s="55"/>
      <c r="B74" s="12"/>
      <c r="C74" s="12"/>
      <c r="D74" s="56"/>
      <c r="E74" s="43"/>
      <c r="F74" s="97"/>
    </row>
    <row r="75" spans="1:6" ht="18" customHeight="1" x14ac:dyDescent="0.25">
      <c r="A75" s="55"/>
      <c r="B75" s="12"/>
      <c r="C75" s="12"/>
      <c r="D75" s="56"/>
      <c r="E75" s="43"/>
      <c r="F75" s="97"/>
    </row>
    <row r="76" spans="1:6" ht="18" customHeight="1" x14ac:dyDescent="0.25">
      <c r="A76" s="55"/>
      <c r="B76" s="12"/>
      <c r="C76" s="12"/>
      <c r="D76" s="56"/>
      <c r="E76" s="43"/>
      <c r="F76" s="97"/>
    </row>
    <row r="77" spans="1:6" ht="18" customHeight="1" x14ac:dyDescent="0.25">
      <c r="A77" s="55"/>
      <c r="B77" s="12"/>
      <c r="C77" s="12"/>
      <c r="D77" s="56"/>
      <c r="E77" s="43"/>
      <c r="F77" s="97"/>
    </row>
    <row r="78" spans="1:6" ht="18" customHeight="1" x14ac:dyDescent="0.25">
      <c r="A78" s="55"/>
      <c r="B78" s="12"/>
      <c r="C78" s="12"/>
      <c r="D78" s="56"/>
      <c r="E78" s="43"/>
      <c r="F78" s="97"/>
    </row>
    <row r="79" spans="1:6" ht="18" customHeight="1" x14ac:dyDescent="0.25">
      <c r="A79" s="55"/>
      <c r="B79" s="12"/>
      <c r="C79" s="12"/>
      <c r="D79" s="56"/>
      <c r="E79" s="43"/>
      <c r="F79" s="97"/>
    </row>
    <row r="80" spans="1:6" ht="18" customHeight="1" x14ac:dyDescent="0.25">
      <c r="A80" s="55"/>
      <c r="B80" s="12"/>
      <c r="C80" s="12"/>
      <c r="D80" s="56"/>
      <c r="E80" s="43"/>
      <c r="F80" s="97"/>
    </row>
    <row r="81" spans="1:6" ht="18" customHeight="1" x14ac:dyDescent="0.25">
      <c r="A81" s="55"/>
      <c r="B81" s="12"/>
      <c r="C81" s="12"/>
      <c r="D81" s="56"/>
      <c r="E81" s="43"/>
      <c r="F81" s="97"/>
    </row>
    <row r="82" spans="1:6" ht="24" customHeight="1" x14ac:dyDescent="0.25">
      <c r="B82" s="2"/>
      <c r="C82" s="2"/>
      <c r="D82" s="1"/>
      <c r="E82" s="1"/>
      <c r="F82" s="98" t="s">
        <v>263</v>
      </c>
    </row>
    <row r="83" spans="1:6" ht="15" customHeight="1" x14ac:dyDescent="0.25">
      <c r="A83" s="304" t="s">
        <v>229</v>
      </c>
      <c r="B83" s="306" t="s">
        <v>1</v>
      </c>
      <c r="C83" s="308" t="s">
        <v>230</v>
      </c>
      <c r="D83" s="171" t="s">
        <v>61</v>
      </c>
      <c r="E83" s="310" t="s">
        <v>91</v>
      </c>
      <c r="F83" s="87" t="s">
        <v>93</v>
      </c>
    </row>
    <row r="84" spans="1:6" ht="15" customHeight="1" x14ac:dyDescent="0.25">
      <c r="A84" s="305"/>
      <c r="B84" s="307"/>
      <c r="C84" s="309"/>
      <c r="D84" s="172" t="s">
        <v>77</v>
      </c>
      <c r="E84" s="311"/>
      <c r="F84" s="88" t="s">
        <v>92</v>
      </c>
    </row>
    <row r="85" spans="1:6" ht="24" customHeight="1" x14ac:dyDescent="0.25">
      <c r="A85" s="115">
        <v>3</v>
      </c>
      <c r="B85" s="116" t="s">
        <v>11</v>
      </c>
      <c r="C85" s="248" t="s">
        <v>260</v>
      </c>
      <c r="D85" s="117">
        <f>SUM(D89+D160)</f>
        <v>7467744.4000000004</v>
      </c>
      <c r="E85" s="117">
        <f>SUM(E90+E164+E170+E188+E200+E217+E207)</f>
        <v>74538.91</v>
      </c>
      <c r="F85" s="117">
        <f>SUM(F89+F160)</f>
        <v>7587470.9099999992</v>
      </c>
    </row>
    <row r="86" spans="1:6" ht="15.75" customHeight="1" x14ac:dyDescent="0.25">
      <c r="A86" s="235" t="s">
        <v>257</v>
      </c>
      <c r="B86" s="234" t="s">
        <v>228</v>
      </c>
      <c r="C86" s="320" t="s">
        <v>231</v>
      </c>
      <c r="D86" s="152"/>
      <c r="E86" s="152"/>
      <c r="F86" s="152"/>
    </row>
    <row r="87" spans="1:6" ht="15.75" customHeight="1" x14ac:dyDescent="0.25">
      <c r="A87" s="235" t="s">
        <v>259</v>
      </c>
      <c r="B87" s="234"/>
      <c r="C87" s="321"/>
      <c r="D87" s="251"/>
      <c r="E87" s="251"/>
      <c r="F87" s="251"/>
    </row>
    <row r="88" spans="1:6" ht="15.75" customHeight="1" x14ac:dyDescent="0.25">
      <c r="A88" s="235" t="s">
        <v>233</v>
      </c>
      <c r="B88" s="234" t="s">
        <v>264</v>
      </c>
      <c r="C88" s="321"/>
      <c r="D88" s="251"/>
      <c r="E88" s="251"/>
      <c r="F88" s="251"/>
    </row>
    <row r="89" spans="1:6" ht="24" customHeight="1" x14ac:dyDescent="0.25">
      <c r="A89" s="318" t="s">
        <v>239</v>
      </c>
      <c r="B89" s="319"/>
      <c r="C89" s="252"/>
      <c r="D89" s="254">
        <f>SUM(D90+D137)</f>
        <v>970932</v>
      </c>
      <c r="E89" s="254">
        <f>SUM(E90+E137)</f>
        <v>26500</v>
      </c>
      <c r="F89" s="254">
        <f>SUM(F90+F137)</f>
        <v>997432</v>
      </c>
    </row>
    <row r="90" spans="1:6" ht="24" customHeight="1" x14ac:dyDescent="0.25">
      <c r="A90" s="170" t="s">
        <v>6</v>
      </c>
      <c r="B90" s="111" t="s">
        <v>12</v>
      </c>
      <c r="C90" s="111" t="s">
        <v>265</v>
      </c>
      <c r="D90" s="84">
        <f>SUM(D91:D136)</f>
        <v>725932</v>
      </c>
      <c r="E90" s="84">
        <f>SUM(E91:E136)</f>
        <v>0</v>
      </c>
      <c r="F90" s="84">
        <f>SUM(F91:F136)</f>
        <v>725932</v>
      </c>
    </row>
    <row r="91" spans="1:6" ht="24" customHeight="1" x14ac:dyDescent="0.25">
      <c r="A91" s="71">
        <v>321190</v>
      </c>
      <c r="B91" s="29" t="s">
        <v>74</v>
      </c>
      <c r="C91" s="132" t="s">
        <v>106</v>
      </c>
      <c r="D91" s="35">
        <v>20000</v>
      </c>
      <c r="E91" s="34">
        <f t="shared" ref="E91:E123" si="11">SUM(F91-D91)</f>
        <v>5000</v>
      </c>
      <c r="F91" s="99">
        <v>25000</v>
      </c>
    </row>
    <row r="92" spans="1:6" ht="24" customHeight="1" x14ac:dyDescent="0.25">
      <c r="A92" s="71">
        <v>321210</v>
      </c>
      <c r="B92" s="27" t="s">
        <v>75</v>
      </c>
      <c r="C92" s="133" t="s">
        <v>107</v>
      </c>
      <c r="D92" s="35">
        <v>215000</v>
      </c>
      <c r="E92" s="34">
        <f t="shared" si="11"/>
        <v>1000</v>
      </c>
      <c r="F92" s="99">
        <v>216000</v>
      </c>
    </row>
    <row r="93" spans="1:6" ht="24" customHeight="1" x14ac:dyDescent="0.25">
      <c r="A93" s="72">
        <v>321310</v>
      </c>
      <c r="B93" s="26" t="s">
        <v>49</v>
      </c>
      <c r="C93" s="134" t="s">
        <v>108</v>
      </c>
      <c r="D93" s="36">
        <v>5000</v>
      </c>
      <c r="E93" s="34">
        <f t="shared" si="11"/>
        <v>1000</v>
      </c>
      <c r="F93" s="100">
        <v>6000</v>
      </c>
    </row>
    <row r="94" spans="1:6" ht="24" customHeight="1" x14ac:dyDescent="0.25">
      <c r="A94" s="71">
        <v>321490</v>
      </c>
      <c r="B94" s="27" t="s">
        <v>13</v>
      </c>
      <c r="C94" s="133" t="s">
        <v>109</v>
      </c>
      <c r="D94" s="35">
        <v>0</v>
      </c>
      <c r="E94" s="34">
        <f t="shared" si="11"/>
        <v>0</v>
      </c>
      <c r="F94" s="99">
        <v>0</v>
      </c>
    </row>
    <row r="95" spans="1:6" ht="24" customHeight="1" x14ac:dyDescent="0.25">
      <c r="A95" s="71">
        <v>322110</v>
      </c>
      <c r="B95" s="26" t="s">
        <v>14</v>
      </c>
      <c r="C95" s="134" t="s">
        <v>110</v>
      </c>
      <c r="D95" s="35">
        <v>18000</v>
      </c>
      <c r="E95" s="34">
        <f t="shared" si="11"/>
        <v>5000</v>
      </c>
      <c r="F95" s="99">
        <v>23000</v>
      </c>
    </row>
    <row r="96" spans="1:6" ht="27" customHeight="1" x14ac:dyDescent="0.25">
      <c r="A96" s="71">
        <v>322190</v>
      </c>
      <c r="B96" s="26" t="s">
        <v>50</v>
      </c>
      <c r="C96" s="134" t="s">
        <v>111</v>
      </c>
      <c r="D96" s="35">
        <v>20000</v>
      </c>
      <c r="E96" s="34">
        <f t="shared" si="11"/>
        <v>-3000</v>
      </c>
      <c r="F96" s="99">
        <v>17000</v>
      </c>
    </row>
    <row r="97" spans="1:6" ht="24" customHeight="1" x14ac:dyDescent="0.25">
      <c r="A97" s="71">
        <v>322290</v>
      </c>
      <c r="B97" s="29" t="s">
        <v>51</v>
      </c>
      <c r="C97" s="132" t="s">
        <v>112</v>
      </c>
      <c r="D97" s="35">
        <v>28000</v>
      </c>
      <c r="E97" s="34">
        <f t="shared" si="11"/>
        <v>-8000</v>
      </c>
      <c r="F97" s="99">
        <v>20000</v>
      </c>
    </row>
    <row r="98" spans="1:6" ht="24" customHeight="1" x14ac:dyDescent="0.25">
      <c r="A98" s="71">
        <v>322310</v>
      </c>
      <c r="B98" s="27" t="s">
        <v>15</v>
      </c>
      <c r="C98" s="133" t="s">
        <v>113</v>
      </c>
      <c r="D98" s="35">
        <v>40000</v>
      </c>
      <c r="E98" s="34">
        <f t="shared" si="11"/>
        <v>0</v>
      </c>
      <c r="F98" s="99">
        <v>40000</v>
      </c>
    </row>
    <row r="99" spans="1:6" ht="24" customHeight="1" x14ac:dyDescent="0.25">
      <c r="A99" s="71">
        <v>322330</v>
      </c>
      <c r="B99" s="27" t="s">
        <v>16</v>
      </c>
      <c r="C99" s="133" t="s">
        <v>114</v>
      </c>
      <c r="D99" s="35">
        <v>70000</v>
      </c>
      <c r="E99" s="34">
        <f t="shared" si="11"/>
        <v>-17000</v>
      </c>
      <c r="F99" s="99">
        <v>53000</v>
      </c>
    </row>
    <row r="100" spans="1:6" ht="24" customHeight="1" x14ac:dyDescent="0.25">
      <c r="A100" s="71">
        <v>322340</v>
      </c>
      <c r="B100" s="27" t="s">
        <v>17</v>
      </c>
      <c r="C100" s="133" t="s">
        <v>115</v>
      </c>
      <c r="D100" s="35">
        <v>4000</v>
      </c>
      <c r="E100" s="34">
        <f t="shared" si="11"/>
        <v>200</v>
      </c>
      <c r="F100" s="99">
        <v>4200</v>
      </c>
    </row>
    <row r="101" spans="1:6" ht="29.25" customHeight="1" x14ac:dyDescent="0.25">
      <c r="A101" s="72">
        <v>322440</v>
      </c>
      <c r="B101" s="26" t="s">
        <v>52</v>
      </c>
      <c r="C101" s="134" t="s">
        <v>116</v>
      </c>
      <c r="D101" s="36">
        <v>49855</v>
      </c>
      <c r="E101" s="34">
        <f t="shared" si="11"/>
        <v>-29855</v>
      </c>
      <c r="F101" s="100">
        <v>20000</v>
      </c>
    </row>
    <row r="102" spans="1:6" ht="24" customHeight="1" x14ac:dyDescent="0.25">
      <c r="A102" s="71">
        <v>322510</v>
      </c>
      <c r="B102" s="27" t="s">
        <v>18</v>
      </c>
      <c r="C102" s="133" t="s">
        <v>117</v>
      </c>
      <c r="D102" s="35">
        <v>6000</v>
      </c>
      <c r="E102" s="34">
        <f t="shared" si="11"/>
        <v>0</v>
      </c>
      <c r="F102" s="99">
        <v>6000</v>
      </c>
    </row>
    <row r="103" spans="1:6" ht="24" customHeight="1" x14ac:dyDescent="0.25">
      <c r="A103" s="71">
        <v>322520</v>
      </c>
      <c r="B103" s="27" t="s">
        <v>19</v>
      </c>
      <c r="C103" s="133" t="s">
        <v>118</v>
      </c>
      <c r="D103" s="35">
        <v>0</v>
      </c>
      <c r="E103" s="34">
        <f t="shared" si="11"/>
        <v>0</v>
      </c>
      <c r="F103" s="99">
        <v>0</v>
      </c>
    </row>
    <row r="104" spans="1:6" ht="24" customHeight="1" x14ac:dyDescent="0.25">
      <c r="A104" s="71">
        <v>322710</v>
      </c>
      <c r="B104" s="25" t="s">
        <v>20</v>
      </c>
      <c r="C104" s="135" t="s">
        <v>119</v>
      </c>
      <c r="D104" s="35">
        <v>4000</v>
      </c>
      <c r="E104" s="34">
        <f t="shared" si="11"/>
        <v>0</v>
      </c>
      <c r="F104" s="99">
        <v>4000</v>
      </c>
    </row>
    <row r="105" spans="1:6" ht="24" customHeight="1" x14ac:dyDescent="0.25">
      <c r="A105" s="71">
        <v>323110</v>
      </c>
      <c r="B105" s="27" t="s">
        <v>60</v>
      </c>
      <c r="C105" s="133" t="s">
        <v>120</v>
      </c>
      <c r="D105" s="35">
        <v>25000</v>
      </c>
      <c r="E105" s="34">
        <f t="shared" si="11"/>
        <v>0</v>
      </c>
      <c r="F105" s="99">
        <v>25000</v>
      </c>
    </row>
    <row r="106" spans="1:6" ht="24" customHeight="1" x14ac:dyDescent="0.25">
      <c r="A106" s="71">
        <v>323130</v>
      </c>
      <c r="B106" s="27" t="s">
        <v>53</v>
      </c>
      <c r="C106" s="133" t="s">
        <v>121</v>
      </c>
      <c r="D106" s="35">
        <v>3800</v>
      </c>
      <c r="E106" s="34">
        <f t="shared" si="11"/>
        <v>-1000</v>
      </c>
      <c r="F106" s="99">
        <v>2800</v>
      </c>
    </row>
    <row r="107" spans="1:6" ht="24" customHeight="1" x14ac:dyDescent="0.25">
      <c r="A107" s="71">
        <v>323190</v>
      </c>
      <c r="B107" s="27" t="s">
        <v>22</v>
      </c>
      <c r="C107" s="133" t="s">
        <v>122</v>
      </c>
      <c r="D107" s="35">
        <v>0</v>
      </c>
      <c r="E107" s="33">
        <f t="shared" si="11"/>
        <v>500</v>
      </c>
      <c r="F107" s="99">
        <v>500</v>
      </c>
    </row>
    <row r="108" spans="1:6" ht="28.5" customHeight="1" x14ac:dyDescent="0.25">
      <c r="A108" s="71">
        <v>323290</v>
      </c>
      <c r="B108" s="26" t="s">
        <v>54</v>
      </c>
      <c r="C108" s="134" t="s">
        <v>123</v>
      </c>
      <c r="D108" s="35">
        <v>46227</v>
      </c>
      <c r="E108" s="34">
        <f t="shared" si="11"/>
        <v>32773</v>
      </c>
      <c r="F108" s="99">
        <v>79000</v>
      </c>
    </row>
    <row r="109" spans="1:6" ht="24" customHeight="1" x14ac:dyDescent="0.25">
      <c r="A109" s="71">
        <v>323390</v>
      </c>
      <c r="B109" s="27" t="s">
        <v>23</v>
      </c>
      <c r="C109" s="133" t="s">
        <v>124</v>
      </c>
      <c r="D109" s="35">
        <v>500</v>
      </c>
      <c r="E109" s="33">
        <f t="shared" si="11"/>
        <v>-200</v>
      </c>
      <c r="F109" s="99">
        <v>300</v>
      </c>
    </row>
    <row r="110" spans="1:6" ht="27" customHeight="1" x14ac:dyDescent="0.25">
      <c r="A110" s="72">
        <v>323490</v>
      </c>
      <c r="B110" s="26" t="s">
        <v>89</v>
      </c>
      <c r="C110" s="134" t="s">
        <v>125</v>
      </c>
      <c r="D110" s="36">
        <v>22000</v>
      </c>
      <c r="E110" s="34">
        <f t="shared" si="11"/>
        <v>-5000</v>
      </c>
      <c r="F110" s="100">
        <v>17000</v>
      </c>
    </row>
    <row r="111" spans="1:6" ht="27" customHeight="1" x14ac:dyDescent="0.25">
      <c r="A111" s="71">
        <v>323590</v>
      </c>
      <c r="B111" s="26" t="s">
        <v>88</v>
      </c>
      <c r="C111" s="134" t="s">
        <v>126</v>
      </c>
      <c r="D111" s="35">
        <v>90000</v>
      </c>
      <c r="E111" s="34">
        <f t="shared" si="11"/>
        <v>20110</v>
      </c>
      <c r="F111" s="99">
        <v>110110</v>
      </c>
    </row>
    <row r="112" spans="1:6" ht="27" customHeight="1" x14ac:dyDescent="0.25">
      <c r="A112" s="71">
        <v>323610</v>
      </c>
      <c r="B112" s="26" t="s">
        <v>24</v>
      </c>
      <c r="C112" s="134" t="s">
        <v>127</v>
      </c>
      <c r="D112" s="35">
        <v>12000</v>
      </c>
      <c r="E112" s="34">
        <f t="shared" si="11"/>
        <v>-3500</v>
      </c>
      <c r="F112" s="99">
        <v>8500</v>
      </c>
    </row>
    <row r="113" spans="1:6" ht="24" customHeight="1" x14ac:dyDescent="0.25">
      <c r="A113" s="71">
        <v>323690</v>
      </c>
      <c r="B113" s="25" t="s">
        <v>25</v>
      </c>
      <c r="C113" s="135" t="s">
        <v>128</v>
      </c>
      <c r="D113" s="35">
        <v>0</v>
      </c>
      <c r="E113" s="34">
        <f t="shared" si="11"/>
        <v>0</v>
      </c>
      <c r="F113" s="99">
        <v>0</v>
      </c>
    </row>
    <row r="114" spans="1:6" ht="24" customHeight="1" x14ac:dyDescent="0.25">
      <c r="A114" s="71">
        <v>323710</v>
      </c>
      <c r="B114" s="26" t="s">
        <v>26</v>
      </c>
      <c r="C114" s="134" t="s">
        <v>129</v>
      </c>
      <c r="D114" s="35">
        <v>0</v>
      </c>
      <c r="E114" s="34">
        <f t="shared" si="11"/>
        <v>0</v>
      </c>
      <c r="F114" s="99">
        <v>0</v>
      </c>
    </row>
    <row r="115" spans="1:6" ht="24" customHeight="1" x14ac:dyDescent="0.25">
      <c r="A115" s="71">
        <v>323720</v>
      </c>
      <c r="B115" s="27" t="s">
        <v>27</v>
      </c>
      <c r="C115" s="133" t="s">
        <v>130</v>
      </c>
      <c r="D115" s="35">
        <v>0</v>
      </c>
      <c r="E115" s="34">
        <f t="shared" si="11"/>
        <v>0</v>
      </c>
      <c r="F115" s="99">
        <v>0</v>
      </c>
    </row>
    <row r="116" spans="1:6" ht="24" customHeight="1" x14ac:dyDescent="0.25">
      <c r="A116" s="71">
        <v>323790</v>
      </c>
      <c r="B116" s="26" t="s">
        <v>76</v>
      </c>
      <c r="C116" s="134" t="s">
        <v>131</v>
      </c>
      <c r="D116" s="35">
        <v>2000</v>
      </c>
      <c r="E116" s="33">
        <f t="shared" si="11"/>
        <v>-1000</v>
      </c>
      <c r="F116" s="99">
        <v>1000</v>
      </c>
    </row>
    <row r="117" spans="1:6" ht="24" customHeight="1" x14ac:dyDescent="0.25">
      <c r="A117" s="271"/>
      <c r="B117" s="272"/>
      <c r="C117" s="272"/>
      <c r="D117" s="273"/>
      <c r="E117" s="43"/>
      <c r="F117" s="274"/>
    </row>
    <row r="118" spans="1:6" ht="24" customHeight="1" x14ac:dyDescent="0.25">
      <c r="B118" s="2"/>
      <c r="C118" s="2"/>
      <c r="D118" s="1"/>
      <c r="E118" s="1"/>
      <c r="F118" s="98" t="s">
        <v>266</v>
      </c>
    </row>
    <row r="119" spans="1:6" ht="24" customHeight="1" x14ac:dyDescent="0.25">
      <c r="A119" s="304" t="s">
        <v>229</v>
      </c>
      <c r="B119" s="306" t="s">
        <v>1</v>
      </c>
      <c r="C119" s="308" t="s">
        <v>230</v>
      </c>
      <c r="D119" s="171" t="s">
        <v>61</v>
      </c>
      <c r="E119" s="310" t="s">
        <v>91</v>
      </c>
      <c r="F119" s="87" t="s">
        <v>93</v>
      </c>
    </row>
    <row r="120" spans="1:6" ht="24" customHeight="1" x14ac:dyDescent="0.25">
      <c r="A120" s="305"/>
      <c r="B120" s="307"/>
      <c r="C120" s="309"/>
      <c r="D120" s="172" t="s">
        <v>77</v>
      </c>
      <c r="E120" s="311"/>
      <c r="F120" s="88" t="s">
        <v>92</v>
      </c>
    </row>
    <row r="121" spans="1:6" ht="24" customHeight="1" x14ac:dyDescent="0.25">
      <c r="A121" s="71">
        <v>323890</v>
      </c>
      <c r="B121" s="27" t="s">
        <v>28</v>
      </c>
      <c r="C121" s="133" t="s">
        <v>132</v>
      </c>
      <c r="D121" s="35">
        <v>1500</v>
      </c>
      <c r="E121" s="34">
        <f>SUM(F121-D121)</f>
        <v>-300</v>
      </c>
      <c r="F121" s="99">
        <v>1200</v>
      </c>
    </row>
    <row r="122" spans="1:6" ht="24" customHeight="1" x14ac:dyDescent="0.25">
      <c r="A122" s="71">
        <v>323910</v>
      </c>
      <c r="B122" s="26" t="s">
        <v>29</v>
      </c>
      <c r="C122" s="134" t="s">
        <v>133</v>
      </c>
      <c r="D122" s="35">
        <v>500</v>
      </c>
      <c r="E122" s="34">
        <f>SUM(F122-D122)</f>
        <v>-420</v>
      </c>
      <c r="F122" s="99">
        <v>80</v>
      </c>
    </row>
    <row r="123" spans="1:6" ht="24" customHeight="1" x14ac:dyDescent="0.25">
      <c r="A123" s="71">
        <v>323990</v>
      </c>
      <c r="B123" s="27" t="s">
        <v>30</v>
      </c>
      <c r="C123" s="133" t="s">
        <v>134</v>
      </c>
      <c r="D123" s="35">
        <v>1600</v>
      </c>
      <c r="E123" s="33">
        <f t="shared" si="11"/>
        <v>0</v>
      </c>
      <c r="F123" s="99">
        <v>1600</v>
      </c>
    </row>
    <row r="124" spans="1:6" ht="24" customHeight="1" x14ac:dyDescent="0.25">
      <c r="A124" s="71">
        <v>324120</v>
      </c>
      <c r="B124" s="26" t="s">
        <v>31</v>
      </c>
      <c r="C124" s="134" t="s">
        <v>135</v>
      </c>
      <c r="D124" s="35">
        <v>0</v>
      </c>
      <c r="E124" s="33">
        <f t="shared" ref="E124:E159" si="12">SUM(F124-D124)</f>
        <v>0</v>
      </c>
      <c r="F124" s="99">
        <v>0</v>
      </c>
    </row>
    <row r="125" spans="1:6" ht="24" customHeight="1" x14ac:dyDescent="0.25">
      <c r="A125" s="71">
        <v>329220</v>
      </c>
      <c r="B125" s="25" t="s">
        <v>32</v>
      </c>
      <c r="C125" s="135" t="s">
        <v>136</v>
      </c>
      <c r="D125" s="35">
        <v>0</v>
      </c>
      <c r="E125" s="34">
        <f t="shared" si="12"/>
        <v>5182</v>
      </c>
      <c r="F125" s="99">
        <v>5182</v>
      </c>
    </row>
    <row r="126" spans="1:6" ht="24" customHeight="1" x14ac:dyDescent="0.25">
      <c r="A126" s="71">
        <v>329230</v>
      </c>
      <c r="B126" s="26" t="s">
        <v>33</v>
      </c>
      <c r="C126" s="134" t="s">
        <v>137</v>
      </c>
      <c r="D126" s="35">
        <v>0</v>
      </c>
      <c r="E126" s="34">
        <f t="shared" si="12"/>
        <v>0</v>
      </c>
      <c r="F126" s="99">
        <v>0</v>
      </c>
    </row>
    <row r="127" spans="1:6" ht="24" customHeight="1" x14ac:dyDescent="0.25">
      <c r="A127" s="71">
        <v>329310</v>
      </c>
      <c r="B127" s="27" t="s">
        <v>34</v>
      </c>
      <c r="C127" s="133" t="s">
        <v>138</v>
      </c>
      <c r="D127" s="35">
        <v>6000</v>
      </c>
      <c r="E127" s="34">
        <f t="shared" si="12"/>
        <v>-1000</v>
      </c>
      <c r="F127" s="99">
        <v>5000</v>
      </c>
    </row>
    <row r="128" spans="1:6" ht="24" customHeight="1" x14ac:dyDescent="0.25">
      <c r="A128" s="71">
        <v>329410</v>
      </c>
      <c r="B128" s="26" t="s">
        <v>35</v>
      </c>
      <c r="C128" s="134" t="s">
        <v>139</v>
      </c>
      <c r="D128" s="35">
        <v>200</v>
      </c>
      <c r="E128" s="34">
        <f t="shared" si="12"/>
        <v>0</v>
      </c>
      <c r="F128" s="99">
        <v>200</v>
      </c>
    </row>
    <row r="129" spans="1:6" ht="24" customHeight="1" x14ac:dyDescent="0.25">
      <c r="A129" s="71">
        <v>329520</v>
      </c>
      <c r="B129" s="27" t="s">
        <v>36</v>
      </c>
      <c r="C129" s="133" t="s">
        <v>140</v>
      </c>
      <c r="D129" s="35">
        <v>1500</v>
      </c>
      <c r="E129" s="34">
        <f t="shared" si="12"/>
        <v>-540</v>
      </c>
      <c r="F129" s="99">
        <v>960</v>
      </c>
    </row>
    <row r="130" spans="1:6" ht="26.25" customHeight="1" x14ac:dyDescent="0.25">
      <c r="A130" s="71">
        <v>329990</v>
      </c>
      <c r="B130" s="26" t="s">
        <v>37</v>
      </c>
      <c r="C130" s="134" t="s">
        <v>141</v>
      </c>
      <c r="D130" s="35">
        <v>150</v>
      </c>
      <c r="E130" s="34">
        <f t="shared" si="12"/>
        <v>150</v>
      </c>
      <c r="F130" s="99">
        <v>300</v>
      </c>
    </row>
    <row r="131" spans="1:6" ht="24" customHeight="1" x14ac:dyDescent="0.25">
      <c r="A131" s="71">
        <v>343110</v>
      </c>
      <c r="B131" s="27" t="s">
        <v>55</v>
      </c>
      <c r="C131" s="133" t="s">
        <v>142</v>
      </c>
      <c r="D131" s="35">
        <v>4000</v>
      </c>
      <c r="E131" s="34">
        <f t="shared" si="12"/>
        <v>0</v>
      </c>
      <c r="F131" s="99">
        <v>4000</v>
      </c>
    </row>
    <row r="132" spans="1:6" ht="24" customHeight="1" x14ac:dyDescent="0.25">
      <c r="A132" s="71">
        <v>343390</v>
      </c>
      <c r="B132" s="26" t="s">
        <v>38</v>
      </c>
      <c r="C132" s="134" t="s">
        <v>143</v>
      </c>
      <c r="D132" s="35">
        <v>0</v>
      </c>
      <c r="E132" s="34">
        <f t="shared" si="12"/>
        <v>0</v>
      </c>
      <c r="F132" s="99">
        <v>0</v>
      </c>
    </row>
    <row r="133" spans="1:6" ht="20.25" customHeight="1" x14ac:dyDescent="0.25">
      <c r="A133" s="71">
        <v>343490</v>
      </c>
      <c r="B133" s="27" t="s">
        <v>39</v>
      </c>
      <c r="C133" s="133" t="s">
        <v>144</v>
      </c>
      <c r="D133" s="35">
        <v>100</v>
      </c>
      <c r="E133" s="34">
        <f t="shared" si="12"/>
        <v>-100</v>
      </c>
      <c r="F133" s="99">
        <v>0</v>
      </c>
    </row>
    <row r="134" spans="1:6" ht="20.25" customHeight="1" x14ac:dyDescent="0.25">
      <c r="A134" s="267" t="s">
        <v>257</v>
      </c>
      <c r="B134" s="268" t="s">
        <v>277</v>
      </c>
      <c r="C134" s="266"/>
      <c r="D134" s="38"/>
      <c r="E134" s="34"/>
      <c r="F134" s="99"/>
    </row>
    <row r="135" spans="1:6" ht="21" customHeight="1" x14ac:dyDescent="0.25">
      <c r="A135" s="71">
        <v>422730</v>
      </c>
      <c r="B135" s="26" t="s">
        <v>40</v>
      </c>
      <c r="C135" s="136" t="s">
        <v>145</v>
      </c>
      <c r="D135" s="38">
        <v>28000</v>
      </c>
      <c r="E135" s="34">
        <f t="shared" si="12"/>
        <v>0</v>
      </c>
      <c r="F135" s="99">
        <v>28000</v>
      </c>
    </row>
    <row r="136" spans="1:6" ht="21" customHeight="1" x14ac:dyDescent="0.25">
      <c r="A136" s="71">
        <v>42411</v>
      </c>
      <c r="B136" s="26" t="s">
        <v>44</v>
      </c>
      <c r="C136" s="134" t="s">
        <v>146</v>
      </c>
      <c r="D136" s="35">
        <v>1000</v>
      </c>
      <c r="E136" s="33">
        <f t="shared" si="12"/>
        <v>0</v>
      </c>
      <c r="F136" s="99">
        <v>1000</v>
      </c>
    </row>
    <row r="137" spans="1:6" ht="21" customHeight="1" x14ac:dyDescent="0.25">
      <c r="A137" s="80" t="s">
        <v>190</v>
      </c>
      <c r="B137" s="111" t="s">
        <v>222</v>
      </c>
      <c r="C137" s="138"/>
      <c r="D137" s="112">
        <f>SUM(D138:D145)</f>
        <v>245000</v>
      </c>
      <c r="E137" s="113">
        <f t="shared" si="12"/>
        <v>26500</v>
      </c>
      <c r="F137" s="114">
        <f>SUM(F138:F145)</f>
        <v>271500</v>
      </c>
    </row>
    <row r="138" spans="1:6" ht="21" customHeight="1" x14ac:dyDescent="0.25">
      <c r="A138" s="78" t="s">
        <v>83</v>
      </c>
      <c r="B138" s="5" t="s">
        <v>223</v>
      </c>
      <c r="C138" s="173"/>
      <c r="D138" s="40">
        <v>30000</v>
      </c>
      <c r="E138" s="34">
        <f t="shared" si="12"/>
        <v>28000</v>
      </c>
      <c r="F138" s="103">
        <v>58000</v>
      </c>
    </row>
    <row r="139" spans="1:6" ht="21" customHeight="1" x14ac:dyDescent="0.25">
      <c r="A139" s="77">
        <v>32119</v>
      </c>
      <c r="B139" s="13" t="s">
        <v>41</v>
      </c>
      <c r="C139" s="7"/>
      <c r="D139" s="37">
        <v>4500</v>
      </c>
      <c r="E139" s="34">
        <f t="shared" si="12"/>
        <v>500</v>
      </c>
      <c r="F139" s="102">
        <v>5000</v>
      </c>
    </row>
    <row r="140" spans="1:6" ht="21" customHeight="1" x14ac:dyDescent="0.25">
      <c r="A140" s="77">
        <v>322190</v>
      </c>
      <c r="B140" s="13" t="s">
        <v>226</v>
      </c>
      <c r="C140" s="7"/>
      <c r="D140" s="44">
        <v>3000</v>
      </c>
      <c r="E140" s="34">
        <f t="shared" si="12"/>
        <v>-2000</v>
      </c>
      <c r="F140" s="102">
        <v>1000</v>
      </c>
    </row>
    <row r="141" spans="1:6" ht="21" customHeight="1" x14ac:dyDescent="0.25">
      <c r="A141" s="78">
        <v>32321</v>
      </c>
      <c r="B141" s="18" t="s">
        <v>225</v>
      </c>
      <c r="C141" s="5"/>
      <c r="D141" s="40">
        <v>0</v>
      </c>
      <c r="E141" s="34">
        <f t="shared" si="12"/>
        <v>150000</v>
      </c>
      <c r="F141" s="103">
        <v>150000</v>
      </c>
    </row>
    <row r="142" spans="1:6" ht="21" customHeight="1" x14ac:dyDescent="0.25">
      <c r="A142" s="78">
        <v>32322</v>
      </c>
      <c r="B142" s="18" t="s">
        <v>224</v>
      </c>
      <c r="C142" s="5"/>
      <c r="D142" s="40">
        <v>100000</v>
      </c>
      <c r="E142" s="34">
        <f t="shared" si="12"/>
        <v>-100000</v>
      </c>
      <c r="F142" s="103">
        <v>0</v>
      </c>
    </row>
    <row r="143" spans="1:6" ht="21" customHeight="1" x14ac:dyDescent="0.25">
      <c r="A143" s="81">
        <v>32919</v>
      </c>
      <c r="B143" s="74" t="s">
        <v>84</v>
      </c>
      <c r="C143" s="82"/>
      <c r="D143" s="40">
        <v>6500</v>
      </c>
      <c r="E143" s="34">
        <f t="shared" si="12"/>
        <v>0</v>
      </c>
      <c r="F143" s="103">
        <v>6500</v>
      </c>
    </row>
    <row r="144" spans="1:6" ht="24" customHeight="1" x14ac:dyDescent="0.25">
      <c r="A144" s="71">
        <v>329310</v>
      </c>
      <c r="B144" s="27" t="s">
        <v>34</v>
      </c>
      <c r="C144" s="25"/>
      <c r="D144" s="35">
        <v>1000</v>
      </c>
      <c r="E144" s="34">
        <f t="shared" si="12"/>
        <v>0</v>
      </c>
      <c r="F144" s="99">
        <v>1000</v>
      </c>
    </row>
    <row r="145" spans="1:6" ht="24" customHeight="1" x14ac:dyDescent="0.25">
      <c r="A145" s="78">
        <v>42273</v>
      </c>
      <c r="B145" s="18" t="s">
        <v>40</v>
      </c>
      <c r="C145" s="23"/>
      <c r="D145" s="40">
        <v>100000</v>
      </c>
      <c r="E145" s="33">
        <f t="shared" si="12"/>
        <v>-50000</v>
      </c>
      <c r="F145" s="103">
        <v>50000</v>
      </c>
    </row>
    <row r="146" spans="1:6" ht="24" customHeight="1" x14ac:dyDescent="0.25">
      <c r="A146" s="227"/>
      <c r="B146" s="15"/>
      <c r="C146" s="15"/>
      <c r="D146" s="43"/>
      <c r="E146" s="43"/>
      <c r="F146" s="229"/>
    </row>
    <row r="147" spans="1:6" ht="24" customHeight="1" x14ac:dyDescent="0.25">
      <c r="A147" s="227"/>
      <c r="B147" s="15"/>
      <c r="C147" s="15"/>
      <c r="D147" s="43"/>
      <c r="E147" s="43"/>
      <c r="F147" s="229"/>
    </row>
    <row r="148" spans="1:6" ht="24" customHeight="1" x14ac:dyDescent="0.25">
      <c r="A148" s="227"/>
      <c r="B148" s="15"/>
      <c r="C148" s="15"/>
      <c r="D148" s="43"/>
      <c r="E148" s="43"/>
      <c r="F148" s="229"/>
    </row>
    <row r="149" spans="1:6" ht="24" customHeight="1" x14ac:dyDescent="0.25">
      <c r="A149" s="227"/>
      <c r="B149" s="15"/>
      <c r="C149" s="15"/>
      <c r="D149" s="43"/>
      <c r="E149" s="43"/>
      <c r="F149" s="229"/>
    </row>
    <row r="150" spans="1:6" ht="24" customHeight="1" x14ac:dyDescent="0.25">
      <c r="A150" s="227"/>
      <c r="B150" s="15"/>
      <c r="C150" s="15"/>
      <c r="D150" s="43"/>
      <c r="E150" s="43"/>
      <c r="F150" s="229"/>
    </row>
    <row r="151" spans="1:6" ht="24" customHeight="1" x14ac:dyDescent="0.25">
      <c r="A151" s="227"/>
      <c r="B151" s="15"/>
      <c r="C151" s="15"/>
      <c r="D151" s="43"/>
      <c r="E151" s="43"/>
      <c r="F151" s="229"/>
    </row>
    <row r="152" spans="1:6" ht="24" customHeight="1" x14ac:dyDescent="0.25">
      <c r="A152" s="227"/>
      <c r="B152" s="15"/>
      <c r="C152" s="15"/>
      <c r="D152" s="43"/>
      <c r="E152" s="43"/>
      <c r="F152" s="229"/>
    </row>
    <row r="153" spans="1:6" ht="24" customHeight="1" x14ac:dyDescent="0.25">
      <c r="A153" s="227"/>
      <c r="B153" s="15"/>
      <c r="C153" s="15"/>
      <c r="D153" s="43"/>
      <c r="E153" s="43"/>
      <c r="F153" s="229"/>
    </row>
    <row r="154" spans="1:6" ht="24" customHeight="1" x14ac:dyDescent="0.25">
      <c r="A154" s="227"/>
      <c r="B154" s="15"/>
      <c r="C154" s="15"/>
      <c r="D154" s="43"/>
      <c r="E154" s="43"/>
      <c r="F154" s="229"/>
    </row>
    <row r="155" spans="1:6" ht="20.25" customHeight="1" x14ac:dyDescent="0.25">
      <c r="B155" s="2"/>
      <c r="C155" s="2"/>
      <c r="D155" s="1"/>
      <c r="E155" s="1"/>
      <c r="F155" s="98" t="s">
        <v>268</v>
      </c>
    </row>
    <row r="156" spans="1:6" ht="15.75" customHeight="1" x14ac:dyDescent="0.25">
      <c r="A156" s="304" t="s">
        <v>229</v>
      </c>
      <c r="B156" s="306" t="s">
        <v>1</v>
      </c>
      <c r="C156" s="308" t="s">
        <v>230</v>
      </c>
      <c r="D156" s="171" t="s">
        <v>61</v>
      </c>
      <c r="E156" s="310" t="s">
        <v>91</v>
      </c>
      <c r="F156" s="87" t="s">
        <v>93</v>
      </c>
    </row>
    <row r="157" spans="1:6" ht="15.75" customHeight="1" x14ac:dyDescent="0.25">
      <c r="A157" s="305"/>
      <c r="B157" s="307"/>
      <c r="C157" s="309"/>
      <c r="D157" s="172" t="s">
        <v>77</v>
      </c>
      <c r="E157" s="311"/>
      <c r="F157" s="88" t="s">
        <v>92</v>
      </c>
    </row>
    <row r="158" spans="1:6" ht="26.25" customHeight="1" x14ac:dyDescent="0.25">
      <c r="A158" s="336" t="s">
        <v>267</v>
      </c>
      <c r="B158" s="337"/>
      <c r="C158" s="248" t="s">
        <v>260</v>
      </c>
      <c r="D158" s="264">
        <f>SUM(D164+D170+D188+D200+D205+D207+D217)</f>
        <v>6450500</v>
      </c>
      <c r="E158" s="262"/>
      <c r="F158" s="281"/>
    </row>
    <row r="159" spans="1:6" ht="19.5" customHeight="1" x14ac:dyDescent="0.25">
      <c r="A159" s="255"/>
      <c r="B159" s="256" t="s">
        <v>241</v>
      </c>
      <c r="C159" s="338" t="s">
        <v>237</v>
      </c>
      <c r="D159" s="282">
        <f>SUM(D169+D187+D195+D206+D223)</f>
        <v>46312.4</v>
      </c>
      <c r="E159" s="263">
        <f t="shared" si="12"/>
        <v>-1903.7300000000032</v>
      </c>
      <c r="F159" s="283">
        <v>44408.67</v>
      </c>
    </row>
    <row r="160" spans="1:6" ht="22.5" customHeight="1" x14ac:dyDescent="0.25">
      <c r="A160" s="257"/>
      <c r="B160" s="258" t="s">
        <v>243</v>
      </c>
      <c r="C160" s="338"/>
      <c r="D160" s="264">
        <f>SUM(D158+D159)</f>
        <v>6496812.4000000004</v>
      </c>
      <c r="E160" s="265">
        <f t="shared" ref="E160" si="13">SUM(E158+E159)</f>
        <v>-1903.7300000000032</v>
      </c>
      <c r="F160" s="281">
        <f>SUM(F164+F170+F188+F200+F205+F207+F217)</f>
        <v>6590038.9099999992</v>
      </c>
    </row>
    <row r="161" spans="1:6" ht="15" customHeight="1" x14ac:dyDescent="0.25">
      <c r="A161" s="334" t="s">
        <v>259</v>
      </c>
      <c r="B161" s="335"/>
      <c r="C161" s="338"/>
      <c r="D161" s="340"/>
      <c r="E161" s="341"/>
      <c r="F161" s="342"/>
    </row>
    <row r="162" spans="1:6" ht="15" customHeight="1" x14ac:dyDescent="0.25">
      <c r="A162" s="260" t="s">
        <v>233</v>
      </c>
      <c r="B162" s="261">
        <v>1023115</v>
      </c>
      <c r="C162" s="338"/>
      <c r="D162" s="343"/>
      <c r="E162" s="344"/>
      <c r="F162" s="345"/>
    </row>
    <row r="163" spans="1:6" ht="15" customHeight="1" x14ac:dyDescent="0.25">
      <c r="A163" s="260" t="s">
        <v>257</v>
      </c>
      <c r="B163" s="261" t="s">
        <v>258</v>
      </c>
      <c r="C163" s="339"/>
      <c r="D163" s="346"/>
      <c r="E163" s="347"/>
      <c r="F163" s="348"/>
    </row>
    <row r="164" spans="1:6" ht="19.5" customHeight="1" x14ac:dyDescent="0.25">
      <c r="A164" s="166" t="s">
        <v>209</v>
      </c>
      <c r="B164" s="111" t="s">
        <v>7</v>
      </c>
      <c r="C164" s="138" t="s">
        <v>261</v>
      </c>
      <c r="D164" s="112">
        <f>SUM(D165:D168)</f>
        <v>15000</v>
      </c>
      <c r="E164" s="176">
        <f>SUM(F164-D164)</f>
        <v>22286.6</v>
      </c>
      <c r="F164" s="114">
        <f>SUM(F165:F168)</f>
        <v>37286.6</v>
      </c>
    </row>
    <row r="165" spans="1:6" ht="21" customHeight="1" x14ac:dyDescent="0.25">
      <c r="A165" s="78">
        <v>32244</v>
      </c>
      <c r="B165" s="5" t="s">
        <v>80</v>
      </c>
      <c r="C165" s="22" t="s">
        <v>155</v>
      </c>
      <c r="D165" s="40">
        <v>5000</v>
      </c>
      <c r="E165" s="34">
        <f>SUM(F165-D165)</f>
        <v>0</v>
      </c>
      <c r="F165" s="103">
        <v>5000</v>
      </c>
    </row>
    <row r="166" spans="1:6" ht="21" customHeight="1" x14ac:dyDescent="0.25">
      <c r="A166" s="78">
        <v>32251</v>
      </c>
      <c r="B166" s="18" t="s">
        <v>18</v>
      </c>
      <c r="C166" s="19" t="s">
        <v>156</v>
      </c>
      <c r="D166" s="40">
        <v>5000</v>
      </c>
      <c r="E166" s="34">
        <f>SUM(F166-D166)</f>
        <v>0</v>
      </c>
      <c r="F166" s="103">
        <v>5000</v>
      </c>
    </row>
    <row r="167" spans="1:6" ht="21" customHeight="1" x14ac:dyDescent="0.25">
      <c r="A167" s="78">
        <v>329990</v>
      </c>
      <c r="B167" s="18" t="s">
        <v>94</v>
      </c>
      <c r="C167" s="19" t="s">
        <v>157</v>
      </c>
      <c r="D167" s="190">
        <v>0</v>
      </c>
      <c r="E167" s="34">
        <f>SUM(F167-D169)</f>
        <v>0</v>
      </c>
      <c r="F167" s="198">
        <v>5986.6</v>
      </c>
    </row>
    <row r="168" spans="1:6" ht="21" customHeight="1" x14ac:dyDescent="0.25">
      <c r="A168" s="78">
        <v>42273</v>
      </c>
      <c r="B168" s="18" t="s">
        <v>40</v>
      </c>
      <c r="C168" s="19" t="s">
        <v>158</v>
      </c>
      <c r="D168" s="40">
        <v>5000</v>
      </c>
      <c r="E168" s="34">
        <f>SUM(F168-D168)</f>
        <v>16300</v>
      </c>
      <c r="F168" s="103">
        <v>21300</v>
      </c>
    </row>
    <row r="169" spans="1:6" ht="15.75" customHeight="1" x14ac:dyDescent="0.25">
      <c r="A169" s="78"/>
      <c r="B169" s="18" t="s">
        <v>241</v>
      </c>
      <c r="C169" s="19"/>
      <c r="D169" s="178">
        <v>5986.6</v>
      </c>
      <c r="E169" s="41"/>
      <c r="F169" s="103"/>
    </row>
    <row r="170" spans="1:6" ht="21" customHeight="1" x14ac:dyDescent="0.25">
      <c r="A170" s="166" t="s">
        <v>208</v>
      </c>
      <c r="B170" s="24" t="s">
        <v>66</v>
      </c>
      <c r="C170" s="121"/>
      <c r="D170" s="61">
        <f>SUM(D171:D186)</f>
        <v>300500</v>
      </c>
      <c r="E170" s="61">
        <f>SUM(E171:E186)</f>
        <v>-126758.75</v>
      </c>
      <c r="F170" s="176">
        <f>SUM(F171:F186)</f>
        <v>173741.25</v>
      </c>
    </row>
    <row r="171" spans="1:6" ht="21" customHeight="1" x14ac:dyDescent="0.25">
      <c r="A171" s="78">
        <v>321190</v>
      </c>
      <c r="B171" s="18" t="s">
        <v>41</v>
      </c>
      <c r="C171" s="177" t="s">
        <v>159</v>
      </c>
      <c r="D171" s="40">
        <v>13000</v>
      </c>
      <c r="E171" s="34">
        <f t="shared" ref="E171:E183" si="14">SUM(F171-D171)</f>
        <v>0</v>
      </c>
      <c r="F171" s="103">
        <v>13000</v>
      </c>
    </row>
    <row r="172" spans="1:6" ht="21" customHeight="1" x14ac:dyDescent="0.25">
      <c r="A172" s="78">
        <v>32211</v>
      </c>
      <c r="B172" s="18" t="s">
        <v>64</v>
      </c>
      <c r="C172" s="19" t="s">
        <v>160</v>
      </c>
      <c r="D172" s="40">
        <v>5000</v>
      </c>
      <c r="E172" s="34">
        <f t="shared" si="14"/>
        <v>-2000</v>
      </c>
      <c r="F172" s="103">
        <v>3000</v>
      </c>
    </row>
    <row r="173" spans="1:6" ht="21" customHeight="1" x14ac:dyDescent="0.25">
      <c r="A173" s="78">
        <v>322290</v>
      </c>
      <c r="B173" s="18" t="s">
        <v>215</v>
      </c>
      <c r="C173" s="19" t="s">
        <v>161</v>
      </c>
      <c r="D173" s="40">
        <v>8000</v>
      </c>
      <c r="E173" s="34">
        <f t="shared" si="14"/>
        <v>-7000</v>
      </c>
      <c r="F173" s="103">
        <v>1000</v>
      </c>
    </row>
    <row r="174" spans="1:6" ht="21" customHeight="1" x14ac:dyDescent="0.25">
      <c r="A174" s="78">
        <v>322510</v>
      </c>
      <c r="B174" s="18" t="s">
        <v>216</v>
      </c>
      <c r="C174" s="19" t="s">
        <v>162</v>
      </c>
      <c r="D174" s="40">
        <v>11000</v>
      </c>
      <c r="E174" s="33">
        <f t="shared" si="14"/>
        <v>-10258.75</v>
      </c>
      <c r="F174" s="103">
        <v>741.25</v>
      </c>
    </row>
    <row r="175" spans="1:6" ht="21" customHeight="1" x14ac:dyDescent="0.25">
      <c r="A175" s="78">
        <v>323110</v>
      </c>
      <c r="B175" s="5" t="s">
        <v>21</v>
      </c>
      <c r="C175" s="22" t="s">
        <v>163</v>
      </c>
      <c r="D175" s="40">
        <v>400</v>
      </c>
      <c r="E175" s="34">
        <f t="shared" si="14"/>
        <v>0</v>
      </c>
      <c r="F175" s="103">
        <v>400</v>
      </c>
    </row>
    <row r="176" spans="1:6" ht="21" customHeight="1" x14ac:dyDescent="0.25">
      <c r="A176" s="78">
        <v>323130</v>
      </c>
      <c r="B176" s="18" t="s">
        <v>63</v>
      </c>
      <c r="C176" s="19" t="s">
        <v>164</v>
      </c>
      <c r="D176" s="40">
        <v>100</v>
      </c>
      <c r="E176" s="34">
        <f t="shared" si="14"/>
        <v>0</v>
      </c>
      <c r="F176" s="103">
        <v>100</v>
      </c>
    </row>
    <row r="177" spans="1:6" ht="21" customHeight="1" x14ac:dyDescent="0.25">
      <c r="A177" s="78">
        <v>323290</v>
      </c>
      <c r="B177" s="18" t="s">
        <v>217</v>
      </c>
      <c r="C177" s="19" t="s">
        <v>165</v>
      </c>
      <c r="D177" s="40">
        <v>17000</v>
      </c>
      <c r="E177" s="34">
        <f t="shared" si="14"/>
        <v>36000</v>
      </c>
      <c r="F177" s="103">
        <v>53000</v>
      </c>
    </row>
    <row r="178" spans="1:6" ht="21" customHeight="1" x14ac:dyDescent="0.25">
      <c r="A178" s="78">
        <v>323390</v>
      </c>
      <c r="B178" s="18" t="s">
        <v>23</v>
      </c>
      <c r="C178" s="19" t="s">
        <v>166</v>
      </c>
      <c r="D178" s="40">
        <v>1500</v>
      </c>
      <c r="E178" s="34">
        <f t="shared" si="14"/>
        <v>-1000</v>
      </c>
      <c r="F178" s="103">
        <v>500</v>
      </c>
    </row>
    <row r="179" spans="1:6" ht="21" customHeight="1" x14ac:dyDescent="0.25">
      <c r="A179" s="78">
        <v>323720</v>
      </c>
      <c r="B179" s="18" t="s">
        <v>27</v>
      </c>
      <c r="C179" s="19" t="s">
        <v>167</v>
      </c>
      <c r="D179" s="40">
        <v>142500</v>
      </c>
      <c r="E179" s="34">
        <f t="shared" si="14"/>
        <v>-73500</v>
      </c>
      <c r="F179" s="103">
        <v>69000</v>
      </c>
    </row>
    <row r="180" spans="1:6" ht="21" customHeight="1" x14ac:dyDescent="0.25">
      <c r="A180" s="78">
        <v>323910</v>
      </c>
      <c r="B180" s="18" t="s">
        <v>29</v>
      </c>
      <c r="C180" s="19" t="s">
        <v>168</v>
      </c>
      <c r="D180" s="40">
        <v>4000</v>
      </c>
      <c r="E180" s="34">
        <f t="shared" si="14"/>
        <v>-2000</v>
      </c>
      <c r="F180" s="103">
        <v>2000</v>
      </c>
    </row>
    <row r="181" spans="1:6" ht="21" customHeight="1" x14ac:dyDescent="0.25">
      <c r="A181" s="78">
        <v>324110</v>
      </c>
      <c r="B181" s="18" t="s">
        <v>43</v>
      </c>
      <c r="C181" s="19"/>
      <c r="D181" s="40">
        <v>0</v>
      </c>
      <c r="E181" s="34">
        <f t="shared" si="14"/>
        <v>2000</v>
      </c>
      <c r="F181" s="103">
        <v>2000</v>
      </c>
    </row>
    <row r="182" spans="1:6" ht="24" customHeight="1" x14ac:dyDescent="0.25">
      <c r="A182" s="78">
        <v>329310</v>
      </c>
      <c r="B182" s="5" t="s">
        <v>34</v>
      </c>
      <c r="C182" s="22" t="s">
        <v>169</v>
      </c>
      <c r="D182" s="40">
        <v>2000</v>
      </c>
      <c r="E182" s="34">
        <f t="shared" si="14"/>
        <v>0</v>
      </c>
      <c r="F182" s="103">
        <v>2000</v>
      </c>
    </row>
    <row r="183" spans="1:6" ht="20.25" customHeight="1" x14ac:dyDescent="0.25">
      <c r="A183" s="78">
        <v>32959</v>
      </c>
      <c r="B183" s="18" t="s">
        <v>96</v>
      </c>
      <c r="C183" s="312" t="s">
        <v>170</v>
      </c>
      <c r="D183" s="314">
        <v>1000</v>
      </c>
      <c r="E183" s="314">
        <f t="shared" si="14"/>
        <v>3000</v>
      </c>
      <c r="F183" s="316">
        <v>4000</v>
      </c>
    </row>
    <row r="184" spans="1:6" ht="21" customHeight="1" x14ac:dyDescent="0.25">
      <c r="A184" s="78">
        <v>34311</v>
      </c>
      <c r="B184" s="18" t="s">
        <v>65</v>
      </c>
      <c r="C184" s="313"/>
      <c r="D184" s="315"/>
      <c r="E184" s="315"/>
      <c r="F184" s="317"/>
    </row>
    <row r="185" spans="1:6" ht="24" customHeight="1" x14ac:dyDescent="0.25">
      <c r="A185" s="70">
        <v>422730</v>
      </c>
      <c r="B185" s="18" t="s">
        <v>40</v>
      </c>
      <c r="C185" s="19" t="s">
        <v>171</v>
      </c>
      <c r="D185" s="40">
        <v>90000</v>
      </c>
      <c r="E185" s="34">
        <f>SUM(F185-D185)</f>
        <v>-68000</v>
      </c>
      <c r="F185" s="103">
        <v>22000</v>
      </c>
    </row>
    <row r="186" spans="1:6" ht="24" customHeight="1" x14ac:dyDescent="0.25">
      <c r="A186" s="78">
        <v>424110</v>
      </c>
      <c r="B186" s="23" t="s">
        <v>44</v>
      </c>
      <c r="C186" s="139" t="s">
        <v>172</v>
      </c>
      <c r="D186" s="40">
        <v>5000</v>
      </c>
      <c r="E186" s="34">
        <f>SUM(F186-D186)</f>
        <v>-4000</v>
      </c>
      <c r="F186" s="103">
        <v>1000</v>
      </c>
    </row>
    <row r="187" spans="1:6" ht="16.5" customHeight="1" x14ac:dyDescent="0.25">
      <c r="A187" s="78"/>
      <c r="B187" s="192" t="s">
        <v>241</v>
      </c>
      <c r="C187" s="139"/>
      <c r="D187" s="189">
        <v>18241.25</v>
      </c>
      <c r="E187" s="33"/>
      <c r="F187" s="103"/>
    </row>
    <row r="188" spans="1:6" ht="24" customHeight="1" x14ac:dyDescent="0.25">
      <c r="A188" s="179" t="s">
        <v>207</v>
      </c>
      <c r="B188" s="110" t="s">
        <v>67</v>
      </c>
      <c r="C188" s="122"/>
      <c r="D188" s="61">
        <f>SUM(D189:D194)</f>
        <v>80000</v>
      </c>
      <c r="E188" s="64">
        <f t="shared" ref="E188:E195" si="15">SUM(F188-D188)</f>
        <v>-17000</v>
      </c>
      <c r="F188" s="105">
        <f>SUM(F189:F194)</f>
        <v>63000</v>
      </c>
    </row>
    <row r="189" spans="1:6" ht="24" customHeight="1" x14ac:dyDescent="0.25">
      <c r="A189" s="81">
        <v>321190</v>
      </c>
      <c r="B189" s="82" t="s">
        <v>45</v>
      </c>
      <c r="C189" s="140" t="s">
        <v>173</v>
      </c>
      <c r="D189" s="40">
        <v>3000</v>
      </c>
      <c r="E189" s="34">
        <f t="shared" si="15"/>
        <v>0</v>
      </c>
      <c r="F189" s="103">
        <v>3000</v>
      </c>
    </row>
    <row r="190" spans="1:6" ht="24" customHeight="1" x14ac:dyDescent="0.25">
      <c r="A190" s="79">
        <v>322190</v>
      </c>
      <c r="B190" s="17" t="s">
        <v>50</v>
      </c>
      <c r="C190" s="120" t="s">
        <v>174</v>
      </c>
      <c r="D190" s="36">
        <v>15000</v>
      </c>
      <c r="E190" s="34">
        <f t="shared" si="15"/>
        <v>-10648.74</v>
      </c>
      <c r="F190" s="100">
        <v>4351.26</v>
      </c>
    </row>
    <row r="191" spans="1:6" ht="24" customHeight="1" x14ac:dyDescent="0.25">
      <c r="A191" s="81">
        <v>323190</v>
      </c>
      <c r="B191" s="74" t="s">
        <v>22</v>
      </c>
      <c r="C191" s="130" t="s">
        <v>175</v>
      </c>
      <c r="D191" s="40">
        <v>32000</v>
      </c>
      <c r="E191" s="34">
        <f t="shared" si="15"/>
        <v>-22000</v>
      </c>
      <c r="F191" s="103">
        <v>10000</v>
      </c>
    </row>
    <row r="192" spans="1:6" ht="24" customHeight="1" x14ac:dyDescent="0.25">
      <c r="A192" s="78">
        <v>32412</v>
      </c>
      <c r="B192" s="28" t="s">
        <v>218</v>
      </c>
      <c r="C192" s="141" t="s">
        <v>176</v>
      </c>
      <c r="D192" s="40">
        <v>8000</v>
      </c>
      <c r="E192" s="34">
        <f t="shared" si="15"/>
        <v>7000</v>
      </c>
      <c r="F192" s="103">
        <v>15000</v>
      </c>
    </row>
    <row r="193" spans="1:6" ht="24" customHeight="1" x14ac:dyDescent="0.25">
      <c r="A193" s="78">
        <v>32919</v>
      </c>
      <c r="B193" s="28" t="s">
        <v>90</v>
      </c>
      <c r="C193" s="141" t="s">
        <v>177</v>
      </c>
      <c r="D193" s="40">
        <v>2000</v>
      </c>
      <c r="E193" s="34">
        <f t="shared" si="15"/>
        <v>0</v>
      </c>
      <c r="F193" s="103">
        <v>2000</v>
      </c>
    </row>
    <row r="194" spans="1:6" ht="18" customHeight="1" x14ac:dyDescent="0.25">
      <c r="A194" s="81">
        <v>329990</v>
      </c>
      <c r="B194" s="62" t="s">
        <v>37</v>
      </c>
      <c r="C194" s="142" t="s">
        <v>178</v>
      </c>
      <c r="D194" s="40">
        <v>20000</v>
      </c>
      <c r="E194" s="34">
        <f t="shared" si="15"/>
        <v>8648.7400000000016</v>
      </c>
      <c r="F194" s="103">
        <v>28648.74</v>
      </c>
    </row>
    <row r="195" spans="1:6" ht="15.75" customHeight="1" x14ac:dyDescent="0.25">
      <c r="A195" s="186"/>
      <c r="B195" s="187" t="s">
        <v>241</v>
      </c>
      <c r="C195" s="188"/>
      <c r="D195" s="189">
        <v>7630.93</v>
      </c>
      <c r="E195" s="279">
        <f t="shared" si="15"/>
        <v>-1903.7300000000005</v>
      </c>
      <c r="F195" s="280">
        <v>5727.2</v>
      </c>
    </row>
    <row r="196" spans="1:6" ht="15.75" customHeight="1" x14ac:dyDescent="0.25">
      <c r="A196" s="227"/>
      <c r="B196" s="275"/>
      <c r="C196" s="15"/>
      <c r="D196" s="230"/>
      <c r="E196" s="43"/>
      <c r="F196" s="229"/>
    </row>
    <row r="197" spans="1:6" ht="26.25" customHeight="1" x14ac:dyDescent="0.25">
      <c r="A197" s="16"/>
      <c r="B197" s="30"/>
      <c r="C197" s="30"/>
      <c r="D197" s="39"/>
      <c r="E197" s="39"/>
      <c r="F197" s="101" t="s">
        <v>269</v>
      </c>
    </row>
    <row r="198" spans="1:6" ht="15" customHeight="1" x14ac:dyDescent="0.25">
      <c r="A198" s="304" t="s">
        <v>229</v>
      </c>
      <c r="B198" s="306" t="s">
        <v>1</v>
      </c>
      <c r="C198" s="308" t="s">
        <v>230</v>
      </c>
      <c r="D198" s="171" t="s">
        <v>61</v>
      </c>
      <c r="E198" s="310" t="s">
        <v>91</v>
      </c>
      <c r="F198" s="87" t="s">
        <v>93</v>
      </c>
    </row>
    <row r="199" spans="1:6" ht="19.5" customHeight="1" x14ac:dyDescent="0.25">
      <c r="A199" s="305"/>
      <c r="B199" s="307"/>
      <c r="C199" s="309"/>
      <c r="D199" s="172" t="s">
        <v>77</v>
      </c>
      <c r="E199" s="311"/>
      <c r="F199" s="88" t="s">
        <v>92</v>
      </c>
    </row>
    <row r="200" spans="1:6" ht="24" customHeight="1" x14ac:dyDescent="0.25">
      <c r="A200" s="180" t="s">
        <v>206</v>
      </c>
      <c r="B200" s="276" t="s">
        <v>57</v>
      </c>
      <c r="C200" s="143"/>
      <c r="D200" s="61">
        <f>SUM(D201:D204)</f>
        <v>30000</v>
      </c>
      <c r="E200" s="64">
        <f t="shared" ref="E200:E205" si="16">SUM(F200-D200)</f>
        <v>-19940</v>
      </c>
      <c r="F200" s="105">
        <f>SUM(F201:F204)</f>
        <v>10060</v>
      </c>
    </row>
    <row r="201" spans="1:6" ht="24" customHeight="1" x14ac:dyDescent="0.25">
      <c r="A201" s="78">
        <v>311110</v>
      </c>
      <c r="B201" s="18" t="s">
        <v>219</v>
      </c>
      <c r="C201" s="18" t="s">
        <v>179</v>
      </c>
      <c r="D201" s="40">
        <v>2000</v>
      </c>
      <c r="E201" s="34">
        <f t="shared" si="16"/>
        <v>0</v>
      </c>
      <c r="F201" s="103">
        <v>2000</v>
      </c>
    </row>
    <row r="202" spans="1:6" ht="24" customHeight="1" x14ac:dyDescent="0.25">
      <c r="A202" s="78">
        <v>321190</v>
      </c>
      <c r="B202" s="18" t="s">
        <v>240</v>
      </c>
      <c r="C202" s="19" t="s">
        <v>180</v>
      </c>
      <c r="D202" s="40">
        <v>2000</v>
      </c>
      <c r="E202" s="34">
        <f t="shared" si="16"/>
        <v>1000</v>
      </c>
      <c r="F202" s="103">
        <v>3000</v>
      </c>
    </row>
    <row r="203" spans="1:6" ht="24" customHeight="1" x14ac:dyDescent="0.25">
      <c r="A203" s="78">
        <v>323990</v>
      </c>
      <c r="B203" s="18" t="s">
        <v>30</v>
      </c>
      <c r="C203" s="19" t="s">
        <v>181</v>
      </c>
      <c r="D203" s="40">
        <v>16000</v>
      </c>
      <c r="E203" s="34">
        <f t="shared" si="16"/>
        <v>-16000</v>
      </c>
      <c r="F203" s="103">
        <v>0</v>
      </c>
    </row>
    <row r="204" spans="1:6" ht="28.5" customHeight="1" x14ac:dyDescent="0.25">
      <c r="A204" s="78">
        <v>32999</v>
      </c>
      <c r="B204" s="7" t="s">
        <v>278</v>
      </c>
      <c r="C204" s="15" t="s">
        <v>182</v>
      </c>
      <c r="D204" s="33">
        <v>10000</v>
      </c>
      <c r="E204" s="34">
        <f t="shared" si="16"/>
        <v>-4940</v>
      </c>
      <c r="F204" s="103">
        <v>5060</v>
      </c>
    </row>
    <row r="205" spans="1:6" ht="22.5" customHeight="1" x14ac:dyDescent="0.25">
      <c r="A205" s="78"/>
      <c r="B205" s="196" t="s">
        <v>220</v>
      </c>
      <c r="C205" s="18"/>
      <c r="D205" s="191">
        <v>5885000</v>
      </c>
      <c r="E205" s="197">
        <f t="shared" si="16"/>
        <v>65000</v>
      </c>
      <c r="F205" s="103">
        <v>5950000</v>
      </c>
    </row>
    <row r="206" spans="1:6" ht="17.25" customHeight="1" x14ac:dyDescent="0.25">
      <c r="A206" s="78"/>
      <c r="B206" s="50" t="s">
        <v>241</v>
      </c>
      <c r="C206" s="18"/>
      <c r="D206" s="189">
        <v>60</v>
      </c>
      <c r="E206" s="33"/>
      <c r="F206" s="103"/>
    </row>
    <row r="207" spans="1:6" ht="24" customHeight="1" x14ac:dyDescent="0.25">
      <c r="A207" s="180" t="s">
        <v>205</v>
      </c>
      <c r="B207" s="278" t="s">
        <v>46</v>
      </c>
      <c r="C207" s="14"/>
      <c r="D207" s="61">
        <f>SUM(D208:D216)</f>
        <v>70000</v>
      </c>
      <c r="E207" s="64">
        <f t="shared" ref="E207:E222" si="17">SUM(F207-D207)</f>
        <v>25000</v>
      </c>
      <c r="F207" s="105">
        <f>SUM(F208:F216)</f>
        <v>95000</v>
      </c>
    </row>
    <row r="208" spans="1:6" ht="24" customHeight="1" x14ac:dyDescent="0.25">
      <c r="A208" s="77">
        <v>322190</v>
      </c>
      <c r="B208" s="277" t="s">
        <v>56</v>
      </c>
      <c r="C208" s="21" t="s">
        <v>147</v>
      </c>
      <c r="D208" s="44">
        <v>5000</v>
      </c>
      <c r="E208" s="34">
        <f t="shared" si="17"/>
        <v>-3932.84</v>
      </c>
      <c r="F208" s="102">
        <v>1067.1600000000001</v>
      </c>
    </row>
    <row r="209" spans="1:6" ht="24" customHeight="1" x14ac:dyDescent="0.25">
      <c r="A209" s="81">
        <v>323290</v>
      </c>
      <c r="B209" s="74" t="s">
        <v>42</v>
      </c>
      <c r="C209" s="130" t="s">
        <v>148</v>
      </c>
      <c r="D209" s="40">
        <v>20000</v>
      </c>
      <c r="E209" s="34">
        <f t="shared" si="17"/>
        <v>-11753.03</v>
      </c>
      <c r="F209" s="103">
        <v>8246.9699999999993</v>
      </c>
    </row>
    <row r="210" spans="1:6" ht="24" customHeight="1" x14ac:dyDescent="0.25">
      <c r="A210" s="81">
        <v>323590</v>
      </c>
      <c r="B210" s="74" t="s">
        <v>47</v>
      </c>
      <c r="C210" s="130" t="s">
        <v>150</v>
      </c>
      <c r="D210" s="40">
        <v>3000</v>
      </c>
      <c r="E210" s="34">
        <f t="shared" si="17"/>
        <v>-1307.6199999999999</v>
      </c>
      <c r="F210" s="103">
        <v>1692.38</v>
      </c>
    </row>
    <row r="211" spans="1:6" ht="24" customHeight="1" x14ac:dyDescent="0.25">
      <c r="A211" s="81">
        <v>329220</v>
      </c>
      <c r="B211" s="74" t="s">
        <v>32</v>
      </c>
      <c r="C211" s="130" t="s">
        <v>151</v>
      </c>
      <c r="D211" s="40">
        <v>24500</v>
      </c>
      <c r="E211" s="34">
        <f t="shared" si="17"/>
        <v>-6481.9500000000007</v>
      </c>
      <c r="F211" s="103">
        <v>18018.05</v>
      </c>
    </row>
    <row r="212" spans="1:6" ht="24" customHeight="1" x14ac:dyDescent="0.25">
      <c r="A212" s="81">
        <v>329230</v>
      </c>
      <c r="B212" s="74" t="s">
        <v>33</v>
      </c>
      <c r="C212" s="130" t="s">
        <v>152</v>
      </c>
      <c r="D212" s="40">
        <v>3500</v>
      </c>
      <c r="E212" s="34">
        <f t="shared" si="17"/>
        <v>-86.989999999999782</v>
      </c>
      <c r="F212" s="103">
        <v>3413.01</v>
      </c>
    </row>
    <row r="213" spans="1:6" ht="21.75" customHeight="1" x14ac:dyDescent="0.25">
      <c r="A213" s="77">
        <v>329990</v>
      </c>
      <c r="B213" s="48" t="s">
        <v>94</v>
      </c>
      <c r="C213" s="137" t="s">
        <v>153</v>
      </c>
      <c r="D213" s="45">
        <v>7000</v>
      </c>
      <c r="E213" s="34">
        <f t="shared" si="17"/>
        <v>3669.34</v>
      </c>
      <c r="F213" s="104">
        <v>10669.34</v>
      </c>
    </row>
    <row r="214" spans="1:6" ht="24" customHeight="1" x14ac:dyDescent="0.25">
      <c r="A214" s="77">
        <v>42129</v>
      </c>
      <c r="B214" s="48" t="s">
        <v>235</v>
      </c>
      <c r="C214" s="137" t="s">
        <v>236</v>
      </c>
      <c r="D214" s="45">
        <v>0</v>
      </c>
      <c r="E214" s="34">
        <f t="shared" si="17"/>
        <v>45900</v>
      </c>
      <c r="F214" s="104">
        <v>45900</v>
      </c>
    </row>
    <row r="215" spans="1:6" ht="21.75" customHeight="1" x14ac:dyDescent="0.25">
      <c r="A215" s="77">
        <v>42273</v>
      </c>
      <c r="B215" s="48" t="s">
        <v>40</v>
      </c>
      <c r="C215" s="131" t="s">
        <v>154</v>
      </c>
      <c r="D215" s="36">
        <v>5000</v>
      </c>
      <c r="E215" s="34">
        <f t="shared" si="17"/>
        <v>0</v>
      </c>
      <c r="F215" s="100">
        <v>5000</v>
      </c>
    </row>
    <row r="216" spans="1:6" ht="24" customHeight="1" x14ac:dyDescent="0.25">
      <c r="A216" s="77">
        <v>42411</v>
      </c>
      <c r="B216" s="48" t="s">
        <v>68</v>
      </c>
      <c r="C216" s="131" t="s">
        <v>149</v>
      </c>
      <c r="D216" s="36">
        <v>2000</v>
      </c>
      <c r="E216" s="33">
        <f t="shared" si="17"/>
        <v>-1006.91</v>
      </c>
      <c r="F216" s="100">
        <v>993.09</v>
      </c>
    </row>
    <row r="217" spans="1:6" ht="24" customHeight="1" x14ac:dyDescent="0.25">
      <c r="A217" s="166" t="s">
        <v>204</v>
      </c>
      <c r="B217" s="110" t="s">
        <v>82</v>
      </c>
      <c r="C217" s="144"/>
      <c r="D217" s="61">
        <f>SUM(D218:D222)</f>
        <v>70000</v>
      </c>
      <c r="E217" s="64">
        <f t="shared" si="17"/>
        <v>190951.06</v>
      </c>
      <c r="F217" s="105">
        <f>SUM(F218:F222)</f>
        <v>260951.06</v>
      </c>
    </row>
    <row r="218" spans="1:6" ht="24" customHeight="1" x14ac:dyDescent="0.25">
      <c r="A218" s="78">
        <v>321190</v>
      </c>
      <c r="B218" s="19" t="s">
        <v>41</v>
      </c>
      <c r="C218" s="19" t="s">
        <v>183</v>
      </c>
      <c r="D218" s="40">
        <v>40000</v>
      </c>
      <c r="E218" s="34">
        <f t="shared" si="17"/>
        <v>60000</v>
      </c>
      <c r="F218" s="103">
        <v>100000</v>
      </c>
    </row>
    <row r="219" spans="1:6" ht="24" customHeight="1" x14ac:dyDescent="0.25">
      <c r="A219" s="78">
        <v>322110</v>
      </c>
      <c r="B219" s="20" t="s">
        <v>14</v>
      </c>
      <c r="C219" s="20" t="s">
        <v>184</v>
      </c>
      <c r="D219" s="41">
        <v>6000</v>
      </c>
      <c r="E219" s="34">
        <f t="shared" si="17"/>
        <v>3000</v>
      </c>
      <c r="F219" s="106">
        <v>9000</v>
      </c>
    </row>
    <row r="220" spans="1:6" ht="24" customHeight="1" x14ac:dyDescent="0.25">
      <c r="A220" s="78">
        <v>32319</v>
      </c>
      <c r="B220" s="19" t="s">
        <v>22</v>
      </c>
      <c r="C220" s="19" t="s">
        <v>185</v>
      </c>
      <c r="D220" s="40">
        <v>5000</v>
      </c>
      <c r="E220" s="34">
        <f t="shared" si="17"/>
        <v>65000</v>
      </c>
      <c r="F220" s="103">
        <v>70000</v>
      </c>
    </row>
    <row r="221" spans="1:6" ht="24" customHeight="1" x14ac:dyDescent="0.25">
      <c r="A221" s="77">
        <v>32339</v>
      </c>
      <c r="B221" s="21" t="s">
        <v>81</v>
      </c>
      <c r="C221" s="21" t="s">
        <v>186</v>
      </c>
      <c r="D221" s="44">
        <v>7000</v>
      </c>
      <c r="E221" s="34">
        <f t="shared" si="17"/>
        <v>5000</v>
      </c>
      <c r="F221" s="102">
        <v>12000</v>
      </c>
    </row>
    <row r="222" spans="1:6" ht="24" customHeight="1" x14ac:dyDescent="0.25">
      <c r="A222" s="77">
        <v>329990</v>
      </c>
      <c r="B222" s="17" t="s">
        <v>37</v>
      </c>
      <c r="C222" s="17" t="s">
        <v>187</v>
      </c>
      <c r="D222" s="37">
        <v>12000</v>
      </c>
      <c r="E222" s="33">
        <f t="shared" si="17"/>
        <v>57951.06</v>
      </c>
      <c r="F222" s="100">
        <v>69951.06</v>
      </c>
    </row>
    <row r="223" spans="1:6" ht="16.5" customHeight="1" x14ac:dyDescent="0.25">
      <c r="A223" s="77" t="s">
        <v>190</v>
      </c>
      <c r="B223" s="17" t="s">
        <v>241</v>
      </c>
      <c r="C223" s="17" t="s">
        <v>190</v>
      </c>
      <c r="D223" s="194">
        <v>14393.62</v>
      </c>
      <c r="E223" s="33"/>
      <c r="F223" s="100"/>
    </row>
    <row r="224" spans="1:6" x14ac:dyDescent="0.25">
      <c r="F224" s="85"/>
    </row>
    <row r="226" spans="1:5" x14ac:dyDescent="0.25">
      <c r="A226" t="s">
        <v>270</v>
      </c>
    </row>
    <row r="229" spans="1:5" x14ac:dyDescent="0.25">
      <c r="B229" t="s">
        <v>271</v>
      </c>
      <c r="E229" t="s">
        <v>275</v>
      </c>
    </row>
    <row r="231" spans="1:5" x14ac:dyDescent="0.25">
      <c r="B231" t="s">
        <v>272</v>
      </c>
    </row>
    <row r="232" spans="1:5" x14ac:dyDescent="0.25">
      <c r="D232" t="s">
        <v>276</v>
      </c>
    </row>
    <row r="233" spans="1:5" x14ac:dyDescent="0.25">
      <c r="B233" t="s">
        <v>273</v>
      </c>
    </row>
    <row r="235" spans="1:5" x14ac:dyDescent="0.25">
      <c r="B235" t="s">
        <v>274</v>
      </c>
    </row>
  </sheetData>
  <mergeCells count="40">
    <mergeCell ref="B119:B120"/>
    <mergeCell ref="C119:C120"/>
    <mergeCell ref="E119:E120"/>
    <mergeCell ref="D4:D6"/>
    <mergeCell ref="C11:C13"/>
    <mergeCell ref="A18:A22"/>
    <mergeCell ref="A8:A9"/>
    <mergeCell ref="B8:B9"/>
    <mergeCell ref="C8:C9"/>
    <mergeCell ref="A12:B12"/>
    <mergeCell ref="A13:B13"/>
    <mergeCell ref="E8:E9"/>
    <mergeCell ref="A25:B25"/>
    <mergeCell ref="A31:A32"/>
    <mergeCell ref="C36:C37"/>
    <mergeCell ref="C47:C49"/>
    <mergeCell ref="C28:C29"/>
    <mergeCell ref="F183:F184"/>
    <mergeCell ref="E83:E84"/>
    <mergeCell ref="A89:B89"/>
    <mergeCell ref="A83:A84"/>
    <mergeCell ref="B83:B84"/>
    <mergeCell ref="C83:C84"/>
    <mergeCell ref="C86:C88"/>
    <mergeCell ref="A119:A120"/>
    <mergeCell ref="A161:B161"/>
    <mergeCell ref="A158:B158"/>
    <mergeCell ref="C159:C163"/>
    <mergeCell ref="D161:F163"/>
    <mergeCell ref="A156:A157"/>
    <mergeCell ref="B156:B157"/>
    <mergeCell ref="C156:C157"/>
    <mergeCell ref="E156:E157"/>
    <mergeCell ref="A198:A199"/>
    <mergeCell ref="B198:B199"/>
    <mergeCell ref="C198:C199"/>
    <mergeCell ref="E198:E199"/>
    <mergeCell ref="C183:C184"/>
    <mergeCell ref="D183:D184"/>
    <mergeCell ref="E183:E184"/>
  </mergeCells>
  <pageMargins left="0.70866141732283472" right="0.31496062992125984" top="0.74803149606299213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workbookViewId="0">
      <selection activeCell="B178" sqref="B178"/>
    </sheetView>
  </sheetViews>
  <sheetFormatPr defaultRowHeight="15" x14ac:dyDescent="0.25"/>
  <cols>
    <col min="1" max="1" width="8.7109375" customWidth="1"/>
    <col min="2" max="2" width="43.140625" customWidth="1"/>
    <col min="3" max="3" width="7.140625" customWidth="1"/>
    <col min="4" max="4" width="13.140625" customWidth="1"/>
    <col min="5" max="5" width="11.7109375" customWidth="1"/>
    <col min="6" max="6" width="13" customWidth="1"/>
  </cols>
  <sheetData>
    <row r="1" spans="1:6" x14ac:dyDescent="0.25">
      <c r="A1" s="32" t="s">
        <v>0</v>
      </c>
      <c r="B1" s="32"/>
      <c r="C1" s="32"/>
      <c r="D1" t="s">
        <v>71</v>
      </c>
      <c r="E1" t="s">
        <v>72</v>
      </c>
      <c r="F1" s="85"/>
    </row>
    <row r="2" spans="1:6" x14ac:dyDescent="0.25">
      <c r="F2" s="85"/>
    </row>
    <row r="3" spans="1:6" x14ac:dyDescent="0.25">
      <c r="A3" s="31" t="s">
        <v>188</v>
      </c>
      <c r="B3" s="174" t="s">
        <v>73</v>
      </c>
      <c r="F3" s="86"/>
    </row>
    <row r="4" spans="1:6" x14ac:dyDescent="0.25">
      <c r="A4" s="284"/>
      <c r="B4" s="284"/>
      <c r="D4" s="330" t="s">
        <v>232</v>
      </c>
      <c r="E4" t="s">
        <v>255</v>
      </c>
      <c r="F4" s="86"/>
    </row>
    <row r="5" spans="1:6" x14ac:dyDescent="0.25">
      <c r="A5" s="284"/>
      <c r="B5" s="284"/>
      <c r="D5" s="330"/>
      <c r="E5" t="s">
        <v>256</v>
      </c>
      <c r="F5" s="86"/>
    </row>
    <row r="6" spans="1:6" x14ac:dyDescent="0.25">
      <c r="A6" s="284"/>
      <c r="B6" s="284"/>
      <c r="D6" s="330"/>
      <c r="E6" s="175" t="s">
        <v>254</v>
      </c>
      <c r="F6" s="86"/>
    </row>
    <row r="7" spans="1:6" x14ac:dyDescent="0.25">
      <c r="F7" s="85"/>
    </row>
    <row r="8" spans="1:6" x14ac:dyDescent="0.25">
      <c r="A8" s="304" t="s">
        <v>229</v>
      </c>
      <c r="B8" s="306" t="s">
        <v>1</v>
      </c>
      <c r="C8" s="308" t="s">
        <v>230</v>
      </c>
      <c r="D8" s="3" t="s">
        <v>61</v>
      </c>
      <c r="E8" s="310" t="s">
        <v>91</v>
      </c>
      <c r="F8" s="87" t="s">
        <v>93</v>
      </c>
    </row>
    <row r="9" spans="1:6" x14ac:dyDescent="0.25">
      <c r="A9" s="305"/>
      <c r="B9" s="307"/>
      <c r="C9" s="309"/>
      <c r="D9" s="4" t="s">
        <v>77</v>
      </c>
      <c r="E9" s="311"/>
      <c r="F9" s="88" t="s">
        <v>92</v>
      </c>
    </row>
    <row r="10" spans="1:6" ht="19.5" customHeight="1" x14ac:dyDescent="0.25">
      <c r="A10" s="286">
        <v>6</v>
      </c>
      <c r="B10" s="116" t="s">
        <v>2</v>
      </c>
      <c r="C10" s="306"/>
      <c r="D10" s="83">
        <f>SUM(D13+D18)</f>
        <v>1337744.3999999999</v>
      </c>
      <c r="E10" s="83">
        <f>SUM(E13+E18)</f>
        <v>11926.510000000009</v>
      </c>
      <c r="F10" s="83">
        <f>SUM(F13+F18)</f>
        <v>1365970.91</v>
      </c>
    </row>
    <row r="11" spans="1:6" ht="19.5" customHeight="1" x14ac:dyDescent="0.25">
      <c r="A11" s="285"/>
      <c r="B11" s="219" t="s">
        <v>248</v>
      </c>
      <c r="C11" s="365"/>
      <c r="D11" s="220">
        <v>46312.4</v>
      </c>
      <c r="E11" s="209">
        <f t="shared" ref="E11" si="0">SUM(F11-D11)</f>
        <v>-1903.7300000000032</v>
      </c>
      <c r="F11" s="195">
        <v>44408.67</v>
      </c>
    </row>
    <row r="12" spans="1:6" ht="19.5" customHeight="1" x14ac:dyDescent="0.25">
      <c r="A12" s="359" t="s">
        <v>249</v>
      </c>
      <c r="B12" s="360"/>
      <c r="C12" s="366"/>
      <c r="D12" s="220">
        <f>SUM(D10-D11)</f>
        <v>1291432</v>
      </c>
      <c r="E12" s="220">
        <f t="shared" ref="E12:F12" si="1">SUM(E10-E11)</f>
        <v>13830.240000000013</v>
      </c>
      <c r="F12" s="220">
        <f t="shared" si="1"/>
        <v>1321562.24</v>
      </c>
    </row>
    <row r="13" spans="1:6" ht="22.5" customHeight="1" x14ac:dyDescent="0.25">
      <c r="A13" s="356" t="s">
        <v>279</v>
      </c>
      <c r="B13" s="357"/>
      <c r="C13" s="358"/>
      <c r="D13" s="162">
        <f>D17</f>
        <v>725932</v>
      </c>
      <c r="E13" s="162">
        <f t="shared" ref="E13:F13" si="2">E17</f>
        <v>0</v>
      </c>
      <c r="F13" s="162">
        <f t="shared" si="2"/>
        <v>725932</v>
      </c>
    </row>
    <row r="14" spans="1:6" ht="18.75" customHeight="1" x14ac:dyDescent="0.25">
      <c r="A14" s="167" t="s">
        <v>6</v>
      </c>
      <c r="B14" s="161" t="s">
        <v>85</v>
      </c>
      <c r="C14" s="232" t="s">
        <v>231</v>
      </c>
      <c r="D14" s="163">
        <f>SUM(D15+D16)</f>
        <v>725932</v>
      </c>
      <c r="E14" s="163">
        <f t="shared" ref="E14:F14" si="3">SUM(E15+E16)</f>
        <v>0</v>
      </c>
      <c r="F14" s="163">
        <f t="shared" si="3"/>
        <v>725932</v>
      </c>
    </row>
    <row r="15" spans="1:6" ht="25.5" customHeight="1" x14ac:dyDescent="0.25">
      <c r="A15" s="69">
        <v>671110</v>
      </c>
      <c r="B15" s="50" t="s">
        <v>4</v>
      </c>
      <c r="C15" s="118"/>
      <c r="D15" s="51">
        <v>694932</v>
      </c>
      <c r="E15" s="33">
        <f>SUM(F15-D15)</f>
        <v>2000</v>
      </c>
      <c r="F15" s="89">
        <v>696932</v>
      </c>
    </row>
    <row r="16" spans="1:6" ht="24" customHeight="1" x14ac:dyDescent="0.25">
      <c r="A16" s="75">
        <v>67121</v>
      </c>
      <c r="B16" s="49" t="s">
        <v>78</v>
      </c>
      <c r="C16" s="119"/>
      <c r="D16" s="51">
        <v>31000</v>
      </c>
      <c r="E16" s="33">
        <f>SUM(F16-D16)</f>
        <v>-2000</v>
      </c>
      <c r="F16" s="89">
        <v>29000</v>
      </c>
    </row>
    <row r="17" spans="1:6" ht="15.75" customHeight="1" x14ac:dyDescent="0.25">
      <c r="A17" s="75"/>
      <c r="B17" s="57" t="s">
        <v>79</v>
      </c>
      <c r="C17" s="231" t="s">
        <v>231</v>
      </c>
      <c r="D17" s="58">
        <f>SUM(D15+D16)</f>
        <v>725932</v>
      </c>
      <c r="E17" s="58">
        <f>SUM(E15+E16)</f>
        <v>0</v>
      </c>
      <c r="F17" s="107">
        <f>SUM(F15+F16)</f>
        <v>725932</v>
      </c>
    </row>
    <row r="18" spans="1:6" ht="24" customHeight="1" x14ac:dyDescent="0.25">
      <c r="A18" s="361" t="s">
        <v>281</v>
      </c>
      <c r="B18" s="362"/>
      <c r="C18" s="363" t="s">
        <v>237</v>
      </c>
      <c r="D18" s="152">
        <f>SUM(D20+D24+D29+D37+D42+D44)</f>
        <v>611812.4</v>
      </c>
      <c r="E18" s="152">
        <f>SUM(E20+E24+E29+E37+E42+E44)</f>
        <v>11926.510000000009</v>
      </c>
      <c r="F18" s="152">
        <f>SUM(F20+F24+F29+F37+F42+F44)</f>
        <v>640038.90999999992</v>
      </c>
    </row>
    <row r="19" spans="1:6" ht="18" customHeight="1" x14ac:dyDescent="0.25">
      <c r="A19" s="287" t="s">
        <v>280</v>
      </c>
      <c r="B19" s="288">
        <v>1023115</v>
      </c>
      <c r="C19" s="364"/>
      <c r="D19" s="152"/>
      <c r="E19" s="152"/>
      <c r="F19" s="152"/>
    </row>
    <row r="20" spans="1:6" ht="27.75" customHeight="1" x14ac:dyDescent="0.25">
      <c r="A20" s="166" t="s">
        <v>209</v>
      </c>
      <c r="B20" s="11" t="s">
        <v>7</v>
      </c>
      <c r="C20" s="11" t="s">
        <v>265</v>
      </c>
      <c r="D20" s="53">
        <f>D21+D23</f>
        <v>20986.6</v>
      </c>
      <c r="E20" s="53">
        <f>E21+E23</f>
        <v>0</v>
      </c>
      <c r="F20" s="91">
        <f>SUM(F21:F23)</f>
        <v>37286.6</v>
      </c>
    </row>
    <row r="21" spans="1:6" ht="27.75" customHeight="1" x14ac:dyDescent="0.25">
      <c r="A21" s="324">
        <v>663140</v>
      </c>
      <c r="B21" s="59" t="s">
        <v>87</v>
      </c>
      <c r="C21" s="159" t="s">
        <v>99</v>
      </c>
      <c r="D21" s="60">
        <v>15000</v>
      </c>
      <c r="E21" s="33">
        <f t="shared" ref="E21:E28" si="4">SUM(F21-D21)</f>
        <v>0</v>
      </c>
      <c r="F21" s="92">
        <v>15000</v>
      </c>
    </row>
    <row r="22" spans="1:6" ht="28.5" customHeight="1" x14ac:dyDescent="0.25">
      <c r="A22" s="325"/>
      <c r="B22" s="59" t="s">
        <v>189</v>
      </c>
      <c r="C22" s="159" t="s">
        <v>234</v>
      </c>
      <c r="D22" s="60">
        <v>0</v>
      </c>
      <c r="E22" s="33">
        <f t="shared" si="4"/>
        <v>16300</v>
      </c>
      <c r="F22" s="92">
        <v>16300</v>
      </c>
    </row>
    <row r="23" spans="1:6" ht="27.75" customHeight="1" x14ac:dyDescent="0.25">
      <c r="A23" s="76">
        <v>92211</v>
      </c>
      <c r="B23" s="6" t="s">
        <v>210</v>
      </c>
      <c r="C23" s="160" t="s">
        <v>196</v>
      </c>
      <c r="D23" s="210">
        <v>5986.6</v>
      </c>
      <c r="E23" s="33">
        <f t="shared" si="4"/>
        <v>0</v>
      </c>
      <c r="F23" s="108">
        <v>5986.6</v>
      </c>
    </row>
    <row r="24" spans="1:6" ht="26.25" customHeight="1" x14ac:dyDescent="0.25">
      <c r="A24" s="166" t="s">
        <v>208</v>
      </c>
      <c r="B24" s="8" t="s">
        <v>8</v>
      </c>
      <c r="C24" s="11" t="s">
        <v>265</v>
      </c>
      <c r="D24" s="53">
        <f>SUM(D25:D28)</f>
        <v>318023.44</v>
      </c>
      <c r="E24" s="105">
        <f t="shared" si="4"/>
        <v>-144282.19</v>
      </c>
      <c r="F24" s="91">
        <f>SUM(F25:F28)</f>
        <v>173741.25</v>
      </c>
    </row>
    <row r="25" spans="1:6" ht="24" customHeight="1" x14ac:dyDescent="0.25">
      <c r="A25" s="146">
        <v>64132</v>
      </c>
      <c r="B25" s="74" t="s">
        <v>3</v>
      </c>
      <c r="C25" s="156" t="s">
        <v>100</v>
      </c>
      <c r="D25" s="35">
        <v>500</v>
      </c>
      <c r="E25" s="33">
        <f t="shared" si="4"/>
        <v>0</v>
      </c>
      <c r="F25" s="93">
        <v>500</v>
      </c>
    </row>
    <row r="26" spans="1:6" ht="25.5" customHeight="1" x14ac:dyDescent="0.25">
      <c r="A26" s="127">
        <v>66151</v>
      </c>
      <c r="B26" s="7" t="s">
        <v>58</v>
      </c>
      <c r="C26" s="326" t="s">
        <v>101</v>
      </c>
      <c r="D26" s="46">
        <v>300000</v>
      </c>
      <c r="E26" s="33">
        <f t="shared" si="4"/>
        <v>-150000</v>
      </c>
      <c r="F26" s="94">
        <v>150000</v>
      </c>
    </row>
    <row r="27" spans="1:6" ht="24" customHeight="1" x14ac:dyDescent="0.25">
      <c r="A27" s="76">
        <v>65268</v>
      </c>
      <c r="B27" s="17" t="s">
        <v>59</v>
      </c>
      <c r="C27" s="327"/>
      <c r="D27" s="47">
        <v>0</v>
      </c>
      <c r="E27" s="33">
        <f t="shared" si="4"/>
        <v>5000</v>
      </c>
      <c r="F27" s="95">
        <v>5000</v>
      </c>
    </row>
    <row r="28" spans="1:6" ht="24" customHeight="1" x14ac:dyDescent="0.25">
      <c r="A28" s="128">
        <v>92211</v>
      </c>
      <c r="B28" s="48" t="s">
        <v>210</v>
      </c>
      <c r="C28" s="124" t="s">
        <v>195</v>
      </c>
      <c r="D28" s="65">
        <v>17523.439999999999</v>
      </c>
      <c r="E28" s="33">
        <f t="shared" si="4"/>
        <v>717.81000000000131</v>
      </c>
      <c r="F28" s="95">
        <v>18241.25</v>
      </c>
    </row>
    <row r="29" spans="1:6" ht="24" customHeight="1" x14ac:dyDescent="0.25">
      <c r="A29" s="166" t="s">
        <v>207</v>
      </c>
      <c r="B29" s="9" t="s">
        <v>9</v>
      </c>
      <c r="C29" s="11" t="s">
        <v>265</v>
      </c>
      <c r="D29" s="53">
        <f>SUM(D30+D31+D35+D36)</f>
        <v>88348.739999999991</v>
      </c>
      <c r="E29" s="53">
        <f>SUM(E30+E31+E35+E36)</f>
        <v>-25348.74</v>
      </c>
      <c r="F29" s="53">
        <f>SUM(F30+F35+F36)</f>
        <v>63000</v>
      </c>
    </row>
    <row r="30" spans="1:6" ht="27.75" customHeight="1" x14ac:dyDescent="0.25">
      <c r="A30" s="127">
        <v>65268</v>
      </c>
      <c r="B30" s="17" t="s">
        <v>59</v>
      </c>
      <c r="C30" s="125" t="s">
        <v>103</v>
      </c>
      <c r="D30" s="149">
        <v>5000</v>
      </c>
      <c r="E30" s="150">
        <f>SUM(F30-D30)</f>
        <v>-4913</v>
      </c>
      <c r="F30" s="151">
        <v>87</v>
      </c>
    </row>
    <row r="31" spans="1:6" ht="24" customHeight="1" x14ac:dyDescent="0.25">
      <c r="A31" s="76">
        <v>92211</v>
      </c>
      <c r="B31" s="48" t="s">
        <v>211</v>
      </c>
      <c r="C31" s="125" t="s">
        <v>104</v>
      </c>
      <c r="D31" s="67">
        <v>717.81</v>
      </c>
      <c r="E31" s="33">
        <f t="shared" ref="E31" si="5">SUM(F31-D31)</f>
        <v>-717.81</v>
      </c>
      <c r="F31" s="95">
        <v>0</v>
      </c>
    </row>
    <row r="32" spans="1:6" ht="24" customHeight="1" x14ac:dyDescent="0.25">
      <c r="A32" s="76">
        <v>65264</v>
      </c>
      <c r="B32" s="17" t="s">
        <v>48</v>
      </c>
      <c r="C32" s="326" t="s">
        <v>102</v>
      </c>
      <c r="D32" s="145">
        <v>57000</v>
      </c>
      <c r="E32" s="33">
        <f t="shared" ref="E32:E39" si="6">SUM(F32-D32)</f>
        <v>-20000</v>
      </c>
      <c r="F32" s="95">
        <v>37000</v>
      </c>
    </row>
    <row r="33" spans="1:6" ht="24" customHeight="1" x14ac:dyDescent="0.25">
      <c r="A33" s="76">
        <v>65269</v>
      </c>
      <c r="B33" s="7" t="s">
        <v>70</v>
      </c>
      <c r="C33" s="328"/>
      <c r="D33" s="46">
        <v>10000</v>
      </c>
      <c r="E33" s="33">
        <f>SUM(F33-D33)</f>
        <v>-4814.2</v>
      </c>
      <c r="F33" s="94">
        <v>5185.8</v>
      </c>
    </row>
    <row r="34" spans="1:6" ht="29.25" customHeight="1" x14ac:dyDescent="0.25">
      <c r="A34" s="127">
        <v>63414</v>
      </c>
      <c r="B34" s="17" t="s">
        <v>62</v>
      </c>
      <c r="C34" s="328"/>
      <c r="D34" s="47">
        <v>8000</v>
      </c>
      <c r="E34" s="33">
        <f t="shared" si="6"/>
        <v>7000</v>
      </c>
      <c r="F34" s="95">
        <v>15000</v>
      </c>
    </row>
    <row r="35" spans="1:6" ht="13.5" customHeight="1" x14ac:dyDescent="0.25">
      <c r="A35" s="76"/>
      <c r="B35" s="17"/>
      <c r="C35" s="123" t="s">
        <v>191</v>
      </c>
      <c r="D35" s="147">
        <f>SUM(D32:D34)</f>
        <v>75000</v>
      </c>
      <c r="E35" s="148">
        <f t="shared" ref="E35:F35" si="7">SUM(E32:E34)</f>
        <v>-17814.2</v>
      </c>
      <c r="F35" s="148">
        <f t="shared" si="7"/>
        <v>57185.8</v>
      </c>
    </row>
    <row r="36" spans="1:6" ht="21" customHeight="1" x14ac:dyDescent="0.25">
      <c r="A36" s="128">
        <v>92211</v>
      </c>
      <c r="B36" s="48" t="s">
        <v>210</v>
      </c>
      <c r="C36" s="124" t="s">
        <v>104</v>
      </c>
      <c r="D36" s="147">
        <v>7630.93</v>
      </c>
      <c r="E36" s="150">
        <f>SUM(F36-D36)</f>
        <v>-1903.7300000000005</v>
      </c>
      <c r="F36" s="151">
        <v>5727.2</v>
      </c>
    </row>
    <row r="37" spans="1:6" ht="23.25" customHeight="1" x14ac:dyDescent="0.25">
      <c r="A37" s="168" t="s">
        <v>206</v>
      </c>
      <c r="B37" s="9" t="s">
        <v>97</v>
      </c>
      <c r="C37" s="11" t="s">
        <v>265</v>
      </c>
      <c r="D37" s="52">
        <f>SUM(D38:D39)</f>
        <v>30060</v>
      </c>
      <c r="E37" s="105">
        <f t="shared" si="6"/>
        <v>-20000</v>
      </c>
      <c r="F37" s="96">
        <f>SUM(F38:F39)</f>
        <v>10060</v>
      </c>
    </row>
    <row r="38" spans="1:6" ht="42" customHeight="1" x14ac:dyDescent="0.25">
      <c r="A38" s="126">
        <v>636120</v>
      </c>
      <c r="B38" s="17" t="s">
        <v>221</v>
      </c>
      <c r="C38" s="125" t="s">
        <v>105</v>
      </c>
      <c r="D38" s="47">
        <v>30000</v>
      </c>
      <c r="E38" s="33">
        <f t="shared" si="6"/>
        <v>-20000</v>
      </c>
      <c r="F38" s="93">
        <v>10000</v>
      </c>
    </row>
    <row r="39" spans="1:6" ht="24" customHeight="1" x14ac:dyDescent="0.25">
      <c r="A39" s="76">
        <v>92211</v>
      </c>
      <c r="B39" s="17" t="s">
        <v>210</v>
      </c>
      <c r="C39" s="124" t="s">
        <v>192</v>
      </c>
      <c r="D39" s="66">
        <v>60</v>
      </c>
      <c r="E39" s="33">
        <f t="shared" si="6"/>
        <v>0</v>
      </c>
      <c r="F39" s="93">
        <v>60</v>
      </c>
    </row>
    <row r="40" spans="1:6" ht="8.25" customHeight="1" x14ac:dyDescent="0.25">
      <c r="A40" s="216"/>
      <c r="B40" s="12"/>
      <c r="C40" s="157"/>
      <c r="D40" s="226"/>
      <c r="E40" s="43"/>
      <c r="F40" s="97"/>
    </row>
    <row r="41" spans="1:6" ht="15.75" customHeight="1" x14ac:dyDescent="0.25">
      <c r="B41" s="2"/>
      <c r="C41" s="2"/>
      <c r="D41" s="1"/>
      <c r="E41" s="1"/>
      <c r="F41" s="98" t="s">
        <v>95</v>
      </c>
    </row>
    <row r="42" spans="1:6" ht="24.75" customHeight="1" x14ac:dyDescent="0.25">
      <c r="A42" s="166" t="s">
        <v>205</v>
      </c>
      <c r="B42" s="9" t="s">
        <v>10</v>
      </c>
      <c r="C42" s="11" t="s">
        <v>265</v>
      </c>
      <c r="D42" s="54">
        <f>D43</f>
        <v>70000</v>
      </c>
      <c r="E42" s="52">
        <f>E43</f>
        <v>25000</v>
      </c>
      <c r="F42" s="96">
        <f>F43</f>
        <v>95000</v>
      </c>
    </row>
    <row r="43" spans="1:6" ht="24" customHeight="1" x14ac:dyDescent="0.25">
      <c r="A43" s="146">
        <v>63613</v>
      </c>
      <c r="B43" s="158" t="s">
        <v>5</v>
      </c>
      <c r="C43" s="157" t="s">
        <v>98</v>
      </c>
      <c r="D43" s="145">
        <v>70000</v>
      </c>
      <c r="E43" s="33">
        <f>SUM(F43-D43)</f>
        <v>25000</v>
      </c>
      <c r="F43" s="90">
        <v>95000</v>
      </c>
    </row>
    <row r="44" spans="1:6" ht="30.75" customHeight="1" x14ac:dyDescent="0.25">
      <c r="A44" s="169" t="s">
        <v>204</v>
      </c>
      <c r="B44" s="9" t="s">
        <v>86</v>
      </c>
      <c r="C44" s="9"/>
      <c r="D44" s="52">
        <f>SUM(D45:D47)</f>
        <v>84393.62</v>
      </c>
      <c r="E44" s="52">
        <f t="shared" ref="E44:F44" si="8">SUM(E45:E47)</f>
        <v>176557.44</v>
      </c>
      <c r="F44" s="52">
        <f t="shared" si="8"/>
        <v>260951.06</v>
      </c>
    </row>
    <row r="45" spans="1:6" ht="30.75" customHeight="1" x14ac:dyDescent="0.25">
      <c r="A45" s="127">
        <v>638113</v>
      </c>
      <c r="B45" s="17" t="s">
        <v>213</v>
      </c>
      <c r="C45" s="120"/>
      <c r="D45" s="47">
        <v>70000</v>
      </c>
      <c r="E45" s="33">
        <f>SUM(F45-D45)</f>
        <v>0</v>
      </c>
      <c r="F45" s="93">
        <v>70000</v>
      </c>
    </row>
    <row r="46" spans="1:6" ht="26.25" customHeight="1" x14ac:dyDescent="0.25">
      <c r="A46" s="127">
        <v>638115</v>
      </c>
      <c r="B46" s="17" t="s">
        <v>214</v>
      </c>
      <c r="C46" s="120"/>
      <c r="D46" s="47">
        <v>0</v>
      </c>
      <c r="E46" s="33">
        <f>SUM(F46-D46)</f>
        <v>176557.44</v>
      </c>
      <c r="F46" s="93">
        <v>176557.44</v>
      </c>
    </row>
    <row r="47" spans="1:6" ht="24" customHeight="1" x14ac:dyDescent="0.25">
      <c r="A47" s="76">
        <v>92211</v>
      </c>
      <c r="B47" s="28" t="s">
        <v>212</v>
      </c>
      <c r="C47" s="28"/>
      <c r="D47" s="68">
        <v>14393.62</v>
      </c>
      <c r="E47" s="42">
        <f>SUM(F47-D47)</f>
        <v>0</v>
      </c>
      <c r="F47" s="109">
        <v>14393.62</v>
      </c>
    </row>
    <row r="48" spans="1:6" ht="18" customHeight="1" x14ac:dyDescent="0.25">
      <c r="A48" s="55"/>
      <c r="B48" s="12"/>
      <c r="C48" s="12"/>
      <c r="D48" s="56"/>
      <c r="E48" s="43"/>
      <c r="F48" s="97"/>
    </row>
    <row r="49" spans="1:6" ht="18" customHeight="1" x14ac:dyDescent="0.25">
      <c r="A49" s="55"/>
      <c r="B49" s="12"/>
      <c r="C49" s="12"/>
      <c r="D49" s="56"/>
      <c r="E49" s="43"/>
      <c r="F49" s="97"/>
    </row>
    <row r="50" spans="1:6" ht="15" customHeight="1" x14ac:dyDescent="0.25">
      <c r="A50" s="304" t="s">
        <v>229</v>
      </c>
      <c r="B50" s="306" t="s">
        <v>1</v>
      </c>
      <c r="C50" s="308" t="s">
        <v>230</v>
      </c>
      <c r="D50" s="171" t="s">
        <v>61</v>
      </c>
      <c r="E50" s="310" t="s">
        <v>91</v>
      </c>
      <c r="F50" s="87" t="s">
        <v>93</v>
      </c>
    </row>
    <row r="51" spans="1:6" ht="15" customHeight="1" x14ac:dyDescent="0.25">
      <c r="A51" s="305"/>
      <c r="B51" s="307"/>
      <c r="C51" s="309"/>
      <c r="D51" s="172" t="s">
        <v>77</v>
      </c>
      <c r="E51" s="311"/>
      <c r="F51" s="88" t="s">
        <v>92</v>
      </c>
    </row>
    <row r="52" spans="1:6" ht="24" customHeight="1" x14ac:dyDescent="0.25">
      <c r="A52" s="300">
        <v>3</v>
      </c>
      <c r="B52" s="301" t="s">
        <v>11</v>
      </c>
      <c r="C52" s="116"/>
      <c r="D52" s="117">
        <f>SUM(D55+D104)</f>
        <v>1337744.3999999999</v>
      </c>
      <c r="E52" s="117">
        <f>SUM(E57+E106+E116+E134+E142+E162+E152)</f>
        <v>74538.91</v>
      </c>
      <c r="F52" s="117">
        <f>SUM(F55+F104)</f>
        <v>1365970.91</v>
      </c>
    </row>
    <row r="53" spans="1:6" ht="24" customHeight="1" x14ac:dyDescent="0.25">
      <c r="A53" s="218"/>
      <c r="B53" s="219" t="s">
        <v>247</v>
      </c>
      <c r="C53" s="222"/>
      <c r="D53" s="223">
        <f>D103</f>
        <v>46312.4</v>
      </c>
      <c r="E53" s="224">
        <f t="shared" ref="E53" si="9">SUM(F53-D53)</f>
        <v>-1903.7300000000032</v>
      </c>
      <c r="F53" s="225">
        <v>44408.67</v>
      </c>
    </row>
    <row r="54" spans="1:6" ht="24" customHeight="1" x14ac:dyDescent="0.25">
      <c r="A54" s="352" t="s">
        <v>246</v>
      </c>
      <c r="B54" s="353"/>
      <c r="C54" s="289"/>
      <c r="D54" s="290">
        <f>SUM(D52-D53)</f>
        <v>1291432</v>
      </c>
      <c r="E54" s="291">
        <f t="shared" ref="E54:F54" si="10">SUM(E52-E53)</f>
        <v>76442.640000000014</v>
      </c>
      <c r="F54" s="290">
        <f t="shared" si="10"/>
        <v>1321562.24</v>
      </c>
    </row>
    <row r="55" spans="1:6" ht="24" customHeight="1" x14ac:dyDescent="0.25">
      <c r="A55" s="318" t="s">
        <v>239</v>
      </c>
      <c r="B55" s="319"/>
      <c r="C55" s="252"/>
      <c r="D55" s="253">
        <f>D57</f>
        <v>725932</v>
      </c>
      <c r="E55" s="253">
        <f t="shared" ref="E55:F55" si="11">E57</f>
        <v>0</v>
      </c>
      <c r="F55" s="253">
        <f t="shared" si="11"/>
        <v>725932</v>
      </c>
    </row>
    <row r="56" spans="1:6" ht="21.75" customHeight="1" x14ac:dyDescent="0.25">
      <c r="A56" s="292" t="s">
        <v>282</v>
      </c>
      <c r="B56" s="293" t="s">
        <v>264</v>
      </c>
      <c r="C56" s="294"/>
      <c r="D56" s="295"/>
      <c r="E56" s="295"/>
      <c r="F56" s="295"/>
    </row>
    <row r="57" spans="1:6" ht="24" customHeight="1" x14ac:dyDescent="0.25">
      <c r="A57" s="170" t="s">
        <v>6</v>
      </c>
      <c r="B57" s="111" t="s">
        <v>12</v>
      </c>
      <c r="C57" s="111" t="s">
        <v>231</v>
      </c>
      <c r="D57" s="84">
        <f>SUM(D58:D101)</f>
        <v>725932</v>
      </c>
      <c r="E57" s="84">
        <f>SUM(E58:E101)</f>
        <v>0</v>
      </c>
      <c r="F57" s="84">
        <f>SUM(F58:F101)</f>
        <v>725932</v>
      </c>
    </row>
    <row r="58" spans="1:6" ht="24" customHeight="1" x14ac:dyDescent="0.25">
      <c r="A58" s="71">
        <v>321190</v>
      </c>
      <c r="B58" s="29" t="s">
        <v>74</v>
      </c>
      <c r="C58" s="132" t="s">
        <v>106</v>
      </c>
      <c r="D58" s="35">
        <v>20000</v>
      </c>
      <c r="E58" s="34">
        <f t="shared" ref="E58:E89" si="12">SUM(F58-D58)</f>
        <v>5000</v>
      </c>
      <c r="F58" s="99">
        <v>25000</v>
      </c>
    </row>
    <row r="59" spans="1:6" ht="24" customHeight="1" x14ac:dyDescent="0.25">
      <c r="A59" s="71">
        <v>321210</v>
      </c>
      <c r="B59" s="27" t="s">
        <v>75</v>
      </c>
      <c r="C59" s="133" t="s">
        <v>107</v>
      </c>
      <c r="D59" s="35">
        <v>215000</v>
      </c>
      <c r="E59" s="34">
        <f t="shared" si="12"/>
        <v>1000</v>
      </c>
      <c r="F59" s="99">
        <v>216000</v>
      </c>
    </row>
    <row r="60" spans="1:6" ht="24" customHeight="1" x14ac:dyDescent="0.25">
      <c r="A60" s="72">
        <v>321310</v>
      </c>
      <c r="B60" s="26" t="s">
        <v>49</v>
      </c>
      <c r="C60" s="134" t="s">
        <v>108</v>
      </c>
      <c r="D60" s="36">
        <v>5000</v>
      </c>
      <c r="E60" s="34">
        <f t="shared" si="12"/>
        <v>1000</v>
      </c>
      <c r="F60" s="100">
        <v>6000</v>
      </c>
    </row>
    <row r="61" spans="1:6" ht="24" customHeight="1" x14ac:dyDescent="0.25">
      <c r="A61" s="71">
        <v>321490</v>
      </c>
      <c r="B61" s="27" t="s">
        <v>13</v>
      </c>
      <c r="C61" s="133" t="s">
        <v>109</v>
      </c>
      <c r="D61" s="35">
        <v>0</v>
      </c>
      <c r="E61" s="34">
        <f t="shared" si="12"/>
        <v>0</v>
      </c>
      <c r="F61" s="99">
        <v>0</v>
      </c>
    </row>
    <row r="62" spans="1:6" ht="24" customHeight="1" x14ac:dyDescent="0.25">
      <c r="A62" s="71">
        <v>322110</v>
      </c>
      <c r="B62" s="26" t="s">
        <v>14</v>
      </c>
      <c r="C62" s="134" t="s">
        <v>110</v>
      </c>
      <c r="D62" s="35">
        <v>18000</v>
      </c>
      <c r="E62" s="34">
        <f t="shared" si="12"/>
        <v>5000</v>
      </c>
      <c r="F62" s="99">
        <v>23000</v>
      </c>
    </row>
    <row r="63" spans="1:6" ht="24" customHeight="1" x14ac:dyDescent="0.25">
      <c r="A63" s="71">
        <v>322190</v>
      </c>
      <c r="B63" s="26" t="s">
        <v>50</v>
      </c>
      <c r="C63" s="134" t="s">
        <v>111</v>
      </c>
      <c r="D63" s="35">
        <v>20000</v>
      </c>
      <c r="E63" s="34">
        <f t="shared" si="12"/>
        <v>-3000</v>
      </c>
      <c r="F63" s="99">
        <v>17000</v>
      </c>
    </row>
    <row r="64" spans="1:6" ht="24" customHeight="1" x14ac:dyDescent="0.25">
      <c r="A64" s="71">
        <v>322290</v>
      </c>
      <c r="B64" s="29" t="s">
        <v>51</v>
      </c>
      <c r="C64" s="132" t="s">
        <v>112</v>
      </c>
      <c r="D64" s="35">
        <v>28000</v>
      </c>
      <c r="E64" s="34">
        <f t="shared" si="12"/>
        <v>-8000</v>
      </c>
      <c r="F64" s="99">
        <v>20000</v>
      </c>
    </row>
    <row r="65" spans="1:6" ht="24" customHeight="1" x14ac:dyDescent="0.25">
      <c r="A65" s="71">
        <v>322310</v>
      </c>
      <c r="B65" s="27" t="s">
        <v>15</v>
      </c>
      <c r="C65" s="133" t="s">
        <v>113</v>
      </c>
      <c r="D65" s="35">
        <v>40000</v>
      </c>
      <c r="E65" s="34">
        <f t="shared" si="12"/>
        <v>0</v>
      </c>
      <c r="F65" s="99">
        <v>40000</v>
      </c>
    </row>
    <row r="66" spans="1:6" ht="24" customHeight="1" x14ac:dyDescent="0.25">
      <c r="A66" s="71">
        <v>322330</v>
      </c>
      <c r="B66" s="27" t="s">
        <v>16</v>
      </c>
      <c r="C66" s="133" t="s">
        <v>114</v>
      </c>
      <c r="D66" s="35">
        <v>70000</v>
      </c>
      <c r="E66" s="34">
        <f t="shared" si="12"/>
        <v>-17000</v>
      </c>
      <c r="F66" s="99">
        <v>53000</v>
      </c>
    </row>
    <row r="67" spans="1:6" ht="24" customHeight="1" x14ac:dyDescent="0.25">
      <c r="A67" s="71">
        <v>322340</v>
      </c>
      <c r="B67" s="27" t="s">
        <v>17</v>
      </c>
      <c r="C67" s="133" t="s">
        <v>115</v>
      </c>
      <c r="D67" s="35">
        <v>4000</v>
      </c>
      <c r="E67" s="34">
        <f t="shared" si="12"/>
        <v>200</v>
      </c>
      <c r="F67" s="99">
        <v>4200</v>
      </c>
    </row>
    <row r="68" spans="1:6" ht="24" customHeight="1" x14ac:dyDescent="0.25">
      <c r="A68" s="72">
        <v>322440</v>
      </c>
      <c r="B68" s="26" t="s">
        <v>52</v>
      </c>
      <c r="C68" s="134" t="s">
        <v>116</v>
      </c>
      <c r="D68" s="36">
        <v>49855</v>
      </c>
      <c r="E68" s="34">
        <f t="shared" si="12"/>
        <v>-29855</v>
      </c>
      <c r="F68" s="100">
        <v>20000</v>
      </c>
    </row>
    <row r="69" spans="1:6" ht="24" customHeight="1" x14ac:dyDescent="0.25">
      <c r="A69" s="71">
        <v>322510</v>
      </c>
      <c r="B69" s="27" t="s">
        <v>18</v>
      </c>
      <c r="C69" s="133" t="s">
        <v>117</v>
      </c>
      <c r="D69" s="35">
        <v>6000</v>
      </c>
      <c r="E69" s="34">
        <f t="shared" si="12"/>
        <v>0</v>
      </c>
      <c r="F69" s="99">
        <v>6000</v>
      </c>
    </row>
    <row r="70" spans="1:6" ht="24" customHeight="1" x14ac:dyDescent="0.25">
      <c r="A70" s="71">
        <v>322520</v>
      </c>
      <c r="B70" s="27" t="s">
        <v>19</v>
      </c>
      <c r="C70" s="133" t="s">
        <v>118</v>
      </c>
      <c r="D70" s="35">
        <v>0</v>
      </c>
      <c r="E70" s="34">
        <f t="shared" si="12"/>
        <v>0</v>
      </c>
      <c r="F70" s="99">
        <v>0</v>
      </c>
    </row>
    <row r="71" spans="1:6" ht="24" customHeight="1" x14ac:dyDescent="0.25">
      <c r="A71" s="71">
        <v>322710</v>
      </c>
      <c r="B71" s="25" t="s">
        <v>20</v>
      </c>
      <c r="C71" s="135" t="s">
        <v>119</v>
      </c>
      <c r="D71" s="35">
        <v>4000</v>
      </c>
      <c r="E71" s="34">
        <f t="shared" si="12"/>
        <v>0</v>
      </c>
      <c r="F71" s="99">
        <v>4000</v>
      </c>
    </row>
    <row r="72" spans="1:6" ht="24" customHeight="1" x14ac:dyDescent="0.25">
      <c r="A72" s="71">
        <v>323110</v>
      </c>
      <c r="B72" s="27" t="s">
        <v>60</v>
      </c>
      <c r="C72" s="133" t="s">
        <v>120</v>
      </c>
      <c r="D72" s="35">
        <v>25000</v>
      </c>
      <c r="E72" s="34">
        <f t="shared" si="12"/>
        <v>0</v>
      </c>
      <c r="F72" s="99">
        <v>25000</v>
      </c>
    </row>
    <row r="73" spans="1:6" ht="24" customHeight="1" x14ac:dyDescent="0.25">
      <c r="A73" s="71">
        <v>323130</v>
      </c>
      <c r="B73" s="27" t="s">
        <v>53</v>
      </c>
      <c r="C73" s="133" t="s">
        <v>121</v>
      </c>
      <c r="D73" s="35">
        <v>3800</v>
      </c>
      <c r="E73" s="34">
        <f t="shared" si="12"/>
        <v>-1000</v>
      </c>
      <c r="F73" s="99">
        <v>2800</v>
      </c>
    </row>
    <row r="74" spans="1:6" ht="24" customHeight="1" x14ac:dyDescent="0.25">
      <c r="A74" s="71">
        <v>323190</v>
      </c>
      <c r="B74" s="27" t="s">
        <v>22</v>
      </c>
      <c r="C74" s="133" t="s">
        <v>122</v>
      </c>
      <c r="D74" s="35">
        <v>0</v>
      </c>
      <c r="E74" s="33">
        <f t="shared" si="12"/>
        <v>500</v>
      </c>
      <c r="F74" s="99">
        <v>500</v>
      </c>
    </row>
    <row r="75" spans="1:6" ht="26.25" customHeight="1" x14ac:dyDescent="0.25">
      <c r="A75" s="71">
        <v>323290</v>
      </c>
      <c r="B75" s="26" t="s">
        <v>54</v>
      </c>
      <c r="C75" s="134" t="s">
        <v>123</v>
      </c>
      <c r="D75" s="35">
        <v>46227</v>
      </c>
      <c r="E75" s="34">
        <f t="shared" si="12"/>
        <v>32773</v>
      </c>
      <c r="F75" s="99">
        <v>79000</v>
      </c>
    </row>
    <row r="76" spans="1:6" ht="24" customHeight="1" x14ac:dyDescent="0.25">
      <c r="A76" s="71">
        <v>323390</v>
      </c>
      <c r="B76" s="27" t="s">
        <v>23</v>
      </c>
      <c r="C76" s="133" t="s">
        <v>124</v>
      </c>
      <c r="D76" s="35">
        <v>500</v>
      </c>
      <c r="E76" s="33">
        <f t="shared" si="12"/>
        <v>-200</v>
      </c>
      <c r="F76" s="99">
        <v>300</v>
      </c>
    </row>
    <row r="77" spans="1:6" ht="18.75" customHeight="1" x14ac:dyDescent="0.25">
      <c r="A77" s="16"/>
      <c r="B77" s="30"/>
      <c r="C77" s="30"/>
      <c r="D77" s="39"/>
      <c r="E77" s="39"/>
      <c r="F77" s="101" t="s">
        <v>69</v>
      </c>
    </row>
    <row r="78" spans="1:6" ht="24" customHeight="1" x14ac:dyDescent="0.25">
      <c r="A78" s="304" t="s">
        <v>229</v>
      </c>
      <c r="B78" s="306" t="s">
        <v>1</v>
      </c>
      <c r="C78" s="308" t="s">
        <v>230</v>
      </c>
      <c r="D78" s="171" t="s">
        <v>61</v>
      </c>
      <c r="E78" s="310" t="s">
        <v>91</v>
      </c>
      <c r="F78" s="87" t="s">
        <v>93</v>
      </c>
    </row>
    <row r="79" spans="1:6" ht="15" customHeight="1" x14ac:dyDescent="0.25">
      <c r="A79" s="305"/>
      <c r="B79" s="307"/>
      <c r="C79" s="309"/>
      <c r="D79" s="172" t="s">
        <v>77</v>
      </c>
      <c r="E79" s="311"/>
      <c r="F79" s="88" t="s">
        <v>92</v>
      </c>
    </row>
    <row r="80" spans="1:6" ht="24" customHeight="1" x14ac:dyDescent="0.25">
      <c r="A80" s="72">
        <v>323490</v>
      </c>
      <c r="B80" s="26" t="s">
        <v>89</v>
      </c>
      <c r="C80" s="134" t="s">
        <v>125</v>
      </c>
      <c r="D80" s="36">
        <v>22000</v>
      </c>
      <c r="E80" s="34">
        <f>SUM(F80-D80)</f>
        <v>-5000</v>
      </c>
      <c r="F80" s="100">
        <v>17000</v>
      </c>
    </row>
    <row r="81" spans="1:6" ht="24" customHeight="1" x14ac:dyDescent="0.25">
      <c r="A81" s="71">
        <v>323590</v>
      </c>
      <c r="B81" s="26" t="s">
        <v>88</v>
      </c>
      <c r="C81" s="134" t="s">
        <v>126</v>
      </c>
      <c r="D81" s="35">
        <v>90000</v>
      </c>
      <c r="E81" s="34">
        <f t="shared" si="12"/>
        <v>20110</v>
      </c>
      <c r="F81" s="99">
        <v>110110</v>
      </c>
    </row>
    <row r="82" spans="1:6" ht="24" customHeight="1" x14ac:dyDescent="0.25">
      <c r="A82" s="71">
        <v>323610</v>
      </c>
      <c r="B82" s="26" t="s">
        <v>24</v>
      </c>
      <c r="C82" s="134" t="s">
        <v>127</v>
      </c>
      <c r="D82" s="35">
        <v>12000</v>
      </c>
      <c r="E82" s="34">
        <f t="shared" si="12"/>
        <v>-3500</v>
      </c>
      <c r="F82" s="99">
        <v>8500</v>
      </c>
    </row>
    <row r="83" spans="1:6" ht="24" customHeight="1" x14ac:dyDescent="0.25">
      <c r="A83" s="71">
        <v>323690</v>
      </c>
      <c r="B83" s="25" t="s">
        <v>25</v>
      </c>
      <c r="C83" s="135" t="s">
        <v>128</v>
      </c>
      <c r="D83" s="35">
        <v>0</v>
      </c>
      <c r="E83" s="34">
        <f t="shared" si="12"/>
        <v>0</v>
      </c>
      <c r="F83" s="99">
        <v>0</v>
      </c>
    </row>
    <row r="84" spans="1:6" ht="24" customHeight="1" x14ac:dyDescent="0.25">
      <c r="A84" s="71">
        <v>323710</v>
      </c>
      <c r="B84" s="26" t="s">
        <v>26</v>
      </c>
      <c r="C84" s="134" t="s">
        <v>129</v>
      </c>
      <c r="D84" s="35">
        <v>0</v>
      </c>
      <c r="E84" s="34">
        <f t="shared" si="12"/>
        <v>0</v>
      </c>
      <c r="F84" s="99">
        <v>0</v>
      </c>
    </row>
    <row r="85" spans="1:6" ht="24" customHeight="1" x14ac:dyDescent="0.25">
      <c r="A85" s="71">
        <v>323720</v>
      </c>
      <c r="B85" s="27" t="s">
        <v>27</v>
      </c>
      <c r="C85" s="133" t="s">
        <v>130</v>
      </c>
      <c r="D85" s="35">
        <v>0</v>
      </c>
      <c r="E85" s="34">
        <f t="shared" si="12"/>
        <v>0</v>
      </c>
      <c r="F85" s="99">
        <v>0</v>
      </c>
    </row>
    <row r="86" spans="1:6" ht="24" customHeight="1" x14ac:dyDescent="0.25">
      <c r="A86" s="71">
        <v>323790</v>
      </c>
      <c r="B86" s="26" t="s">
        <v>76</v>
      </c>
      <c r="C86" s="134" t="s">
        <v>131</v>
      </c>
      <c r="D86" s="35">
        <v>2000</v>
      </c>
      <c r="E86" s="34">
        <f t="shared" si="12"/>
        <v>-1000</v>
      </c>
      <c r="F86" s="99">
        <v>1000</v>
      </c>
    </row>
    <row r="87" spans="1:6" ht="24" customHeight="1" x14ac:dyDescent="0.25">
      <c r="A87" s="71">
        <v>323890</v>
      </c>
      <c r="B87" s="27" t="s">
        <v>28</v>
      </c>
      <c r="C87" s="133" t="s">
        <v>132</v>
      </c>
      <c r="D87" s="35">
        <v>1500</v>
      </c>
      <c r="E87" s="34">
        <f t="shared" si="12"/>
        <v>-300</v>
      </c>
      <c r="F87" s="99">
        <v>1200</v>
      </c>
    </row>
    <row r="88" spans="1:6" ht="24" customHeight="1" x14ac:dyDescent="0.25">
      <c r="A88" s="71">
        <v>323910</v>
      </c>
      <c r="B88" s="26" t="s">
        <v>29</v>
      </c>
      <c r="C88" s="134" t="s">
        <v>133</v>
      </c>
      <c r="D88" s="35">
        <v>500</v>
      </c>
      <c r="E88" s="34">
        <f t="shared" si="12"/>
        <v>-420</v>
      </c>
      <c r="F88" s="99">
        <v>80</v>
      </c>
    </row>
    <row r="89" spans="1:6" ht="24" customHeight="1" x14ac:dyDescent="0.25">
      <c r="A89" s="71">
        <v>323990</v>
      </c>
      <c r="B89" s="27" t="s">
        <v>30</v>
      </c>
      <c r="C89" s="133" t="s">
        <v>134</v>
      </c>
      <c r="D89" s="35">
        <v>1600</v>
      </c>
      <c r="E89" s="33">
        <f t="shared" si="12"/>
        <v>0</v>
      </c>
      <c r="F89" s="99">
        <v>1600</v>
      </c>
    </row>
    <row r="90" spans="1:6" ht="24" customHeight="1" x14ac:dyDescent="0.25">
      <c r="A90" s="71">
        <v>324120</v>
      </c>
      <c r="B90" s="26" t="s">
        <v>31</v>
      </c>
      <c r="C90" s="134" t="s">
        <v>135</v>
      </c>
      <c r="D90" s="35">
        <v>0</v>
      </c>
      <c r="E90" s="33">
        <f t="shared" ref="E90:E101" si="13">SUM(F90-D90)</f>
        <v>0</v>
      </c>
      <c r="F90" s="99">
        <v>0</v>
      </c>
    </row>
    <row r="91" spans="1:6" ht="24" customHeight="1" x14ac:dyDescent="0.25">
      <c r="A91" s="71">
        <v>329220</v>
      </c>
      <c r="B91" s="25" t="s">
        <v>32</v>
      </c>
      <c r="C91" s="135" t="s">
        <v>136</v>
      </c>
      <c r="D91" s="35">
        <v>0</v>
      </c>
      <c r="E91" s="34">
        <f t="shared" si="13"/>
        <v>5182</v>
      </c>
      <c r="F91" s="99">
        <v>5182</v>
      </c>
    </row>
    <row r="92" spans="1:6" ht="24" customHeight="1" x14ac:dyDescent="0.25">
      <c r="A92" s="71">
        <v>329230</v>
      </c>
      <c r="B92" s="26" t="s">
        <v>33</v>
      </c>
      <c r="C92" s="134" t="s">
        <v>137</v>
      </c>
      <c r="D92" s="35">
        <v>0</v>
      </c>
      <c r="E92" s="34">
        <f t="shared" si="13"/>
        <v>0</v>
      </c>
      <c r="F92" s="99">
        <v>0</v>
      </c>
    </row>
    <row r="93" spans="1:6" ht="24" customHeight="1" x14ac:dyDescent="0.25">
      <c r="A93" s="71">
        <v>329310</v>
      </c>
      <c r="B93" s="27" t="s">
        <v>34</v>
      </c>
      <c r="C93" s="133" t="s">
        <v>138</v>
      </c>
      <c r="D93" s="35">
        <v>6000</v>
      </c>
      <c r="E93" s="34">
        <f t="shared" si="13"/>
        <v>-1000</v>
      </c>
      <c r="F93" s="99">
        <v>5000</v>
      </c>
    </row>
    <row r="94" spans="1:6" ht="24" customHeight="1" x14ac:dyDescent="0.25">
      <c r="A94" s="71">
        <v>329410</v>
      </c>
      <c r="B94" s="26" t="s">
        <v>35</v>
      </c>
      <c r="C94" s="134" t="s">
        <v>139</v>
      </c>
      <c r="D94" s="35">
        <v>200</v>
      </c>
      <c r="E94" s="34">
        <f t="shared" si="13"/>
        <v>0</v>
      </c>
      <c r="F94" s="99">
        <v>200</v>
      </c>
    </row>
    <row r="95" spans="1:6" ht="24" customHeight="1" x14ac:dyDescent="0.25">
      <c r="A95" s="71">
        <v>329520</v>
      </c>
      <c r="B95" s="27" t="s">
        <v>36</v>
      </c>
      <c r="C95" s="133" t="s">
        <v>140</v>
      </c>
      <c r="D95" s="35">
        <v>1500</v>
      </c>
      <c r="E95" s="34">
        <f t="shared" si="13"/>
        <v>-540</v>
      </c>
      <c r="F95" s="99">
        <v>960</v>
      </c>
    </row>
    <row r="96" spans="1:6" ht="24" customHeight="1" x14ac:dyDescent="0.25">
      <c r="A96" s="71">
        <v>329990</v>
      </c>
      <c r="B96" s="26" t="s">
        <v>37</v>
      </c>
      <c r="C96" s="134" t="s">
        <v>141</v>
      </c>
      <c r="D96" s="35">
        <v>150</v>
      </c>
      <c r="E96" s="34">
        <f t="shared" si="13"/>
        <v>150</v>
      </c>
      <c r="F96" s="99">
        <v>300</v>
      </c>
    </row>
    <row r="97" spans="1:6" ht="24" customHeight="1" x14ac:dyDescent="0.25">
      <c r="A97" s="71">
        <v>343110</v>
      </c>
      <c r="B97" s="27" t="s">
        <v>55</v>
      </c>
      <c r="C97" s="133" t="s">
        <v>142</v>
      </c>
      <c r="D97" s="35">
        <v>4000</v>
      </c>
      <c r="E97" s="34">
        <f t="shared" si="13"/>
        <v>0</v>
      </c>
      <c r="F97" s="99">
        <v>4000</v>
      </c>
    </row>
    <row r="98" spans="1:6" ht="24" customHeight="1" x14ac:dyDescent="0.25">
      <c r="A98" s="71">
        <v>343390</v>
      </c>
      <c r="B98" s="26" t="s">
        <v>38</v>
      </c>
      <c r="C98" s="134" t="s">
        <v>143</v>
      </c>
      <c r="D98" s="35">
        <v>0</v>
      </c>
      <c r="E98" s="34">
        <f t="shared" si="13"/>
        <v>0</v>
      </c>
      <c r="F98" s="99">
        <v>0</v>
      </c>
    </row>
    <row r="99" spans="1:6" ht="26.25" customHeight="1" x14ac:dyDescent="0.25">
      <c r="A99" s="71">
        <v>343490</v>
      </c>
      <c r="B99" s="27" t="s">
        <v>39</v>
      </c>
      <c r="C99" s="133" t="s">
        <v>144</v>
      </c>
      <c r="D99" s="35">
        <v>100</v>
      </c>
      <c r="E99" s="34">
        <f t="shared" si="13"/>
        <v>-100</v>
      </c>
      <c r="F99" s="99">
        <v>0</v>
      </c>
    </row>
    <row r="100" spans="1:6" ht="24" customHeight="1" x14ac:dyDescent="0.25">
      <c r="A100" s="71">
        <v>422730</v>
      </c>
      <c r="B100" s="26" t="s">
        <v>40</v>
      </c>
      <c r="C100" s="136" t="s">
        <v>145</v>
      </c>
      <c r="D100" s="38">
        <v>28000</v>
      </c>
      <c r="E100" s="34">
        <f t="shared" si="13"/>
        <v>0</v>
      </c>
      <c r="F100" s="99">
        <v>28000</v>
      </c>
    </row>
    <row r="101" spans="1:6" ht="24" customHeight="1" x14ac:dyDescent="0.25">
      <c r="A101" s="71">
        <v>42411</v>
      </c>
      <c r="B101" s="26" t="s">
        <v>44</v>
      </c>
      <c r="C101" s="134" t="s">
        <v>146</v>
      </c>
      <c r="D101" s="35">
        <v>1000</v>
      </c>
      <c r="E101" s="33">
        <f t="shared" si="13"/>
        <v>0</v>
      </c>
      <c r="F101" s="99">
        <v>1000</v>
      </c>
    </row>
    <row r="102" spans="1:6" ht="24" customHeight="1" x14ac:dyDescent="0.25">
      <c r="A102" s="369" t="s">
        <v>242</v>
      </c>
      <c r="B102" s="370"/>
      <c r="C102" s="370"/>
      <c r="D102" s="199">
        <f>SUM(D106+D116+D134+D142+D152+D162)</f>
        <v>565500</v>
      </c>
      <c r="E102" s="199"/>
      <c r="F102" s="199"/>
    </row>
    <row r="103" spans="1:6" ht="24" customHeight="1" x14ac:dyDescent="0.25">
      <c r="A103" s="218"/>
      <c r="B103" s="219" t="s">
        <v>241</v>
      </c>
      <c r="C103" s="218"/>
      <c r="D103" s="298">
        <f>SUM(D111+D133+D141+D147+D168)</f>
        <v>46312.4</v>
      </c>
      <c r="E103" s="209">
        <f t="shared" ref="E103" si="14">SUM(F103-D103)</f>
        <v>-1903.7300000000032</v>
      </c>
      <c r="F103" s="259">
        <v>44408.67</v>
      </c>
    </row>
    <row r="104" spans="1:6" ht="24" customHeight="1" x14ac:dyDescent="0.25">
      <c r="A104" s="354" t="s">
        <v>250</v>
      </c>
      <c r="B104" s="355"/>
      <c r="C104" s="367" t="s">
        <v>237</v>
      </c>
      <c r="D104" s="299">
        <f>SUM(D102+D103)</f>
        <v>611812.4</v>
      </c>
      <c r="E104" s="221">
        <f t="shared" ref="E104" si="15">SUM(E102+E103)</f>
        <v>-1903.7300000000032</v>
      </c>
      <c r="F104" s="299">
        <f>SUM(F106+F116+F134+F142+F152+F162)</f>
        <v>640038.90999999992</v>
      </c>
    </row>
    <row r="105" spans="1:6" ht="24" customHeight="1" x14ac:dyDescent="0.25">
      <c r="A105" s="296" t="s">
        <v>233</v>
      </c>
      <c r="B105" s="297">
        <v>1023115</v>
      </c>
      <c r="C105" s="368"/>
      <c r="D105" s="299"/>
      <c r="E105" s="221"/>
      <c r="F105" s="299"/>
    </row>
    <row r="106" spans="1:6" ht="19.5" customHeight="1" x14ac:dyDescent="0.25">
      <c r="A106" s="166" t="s">
        <v>209</v>
      </c>
      <c r="B106" s="111" t="s">
        <v>7</v>
      </c>
      <c r="C106" s="138" t="s">
        <v>265</v>
      </c>
      <c r="D106" s="112">
        <f>SUM(D107:D110)</f>
        <v>15000</v>
      </c>
      <c r="E106" s="176">
        <f>SUM(F106-D106)</f>
        <v>22286.6</v>
      </c>
      <c r="F106" s="114">
        <f>SUM(F107:F110)</f>
        <v>37286.6</v>
      </c>
    </row>
    <row r="107" spans="1:6" ht="24" customHeight="1" x14ac:dyDescent="0.25">
      <c r="A107" s="78">
        <v>32244</v>
      </c>
      <c r="B107" s="5" t="s">
        <v>80</v>
      </c>
      <c r="C107" s="22" t="s">
        <v>155</v>
      </c>
      <c r="D107" s="40">
        <v>5000</v>
      </c>
      <c r="E107" s="34">
        <f>SUM(F107-D107)</f>
        <v>0</v>
      </c>
      <c r="F107" s="103">
        <v>5000</v>
      </c>
    </row>
    <row r="108" spans="1:6" ht="24" customHeight="1" x14ac:dyDescent="0.25">
      <c r="A108" s="78">
        <v>32251</v>
      </c>
      <c r="B108" s="18" t="s">
        <v>18</v>
      </c>
      <c r="C108" s="19" t="s">
        <v>156</v>
      </c>
      <c r="D108" s="40">
        <v>5000</v>
      </c>
      <c r="E108" s="34">
        <f>SUM(F108-D108)</f>
        <v>0</v>
      </c>
      <c r="F108" s="103">
        <v>5000</v>
      </c>
    </row>
    <row r="109" spans="1:6" ht="24" customHeight="1" x14ac:dyDescent="0.25">
      <c r="A109" s="78">
        <v>329990</v>
      </c>
      <c r="B109" s="18" t="s">
        <v>94</v>
      </c>
      <c r="C109" s="19" t="s">
        <v>157</v>
      </c>
      <c r="D109" s="190">
        <v>0</v>
      </c>
      <c r="E109" s="34">
        <f>SUM(F109-D111)</f>
        <v>0</v>
      </c>
      <c r="F109" s="103">
        <v>5986.6</v>
      </c>
    </row>
    <row r="110" spans="1:6" ht="24" customHeight="1" x14ac:dyDescent="0.25">
      <c r="A110" s="78">
        <v>42273</v>
      </c>
      <c r="B110" s="18" t="s">
        <v>40</v>
      </c>
      <c r="C110" s="19" t="s">
        <v>158</v>
      </c>
      <c r="D110" s="40">
        <v>5000</v>
      </c>
      <c r="E110" s="34">
        <f>SUM(F110-D110)</f>
        <v>16300</v>
      </c>
      <c r="F110" s="103">
        <v>21300</v>
      </c>
    </row>
    <row r="111" spans="1:6" ht="24" customHeight="1" x14ac:dyDescent="0.25">
      <c r="A111" s="78"/>
      <c r="B111" s="18" t="s">
        <v>241</v>
      </c>
      <c r="C111" s="19"/>
      <c r="D111" s="178">
        <v>5986.6</v>
      </c>
      <c r="E111" s="33"/>
      <c r="F111" s="103"/>
    </row>
    <row r="112" spans="1:6" ht="24" customHeight="1" x14ac:dyDescent="0.25">
      <c r="A112" s="227"/>
      <c r="B112" s="15"/>
      <c r="C112" s="15"/>
      <c r="D112" s="228"/>
      <c r="E112" s="43"/>
      <c r="F112" s="229"/>
    </row>
    <row r="113" spans="1:6" ht="24" customHeight="1" x14ac:dyDescent="0.25">
      <c r="A113" s="16"/>
      <c r="B113" s="30"/>
      <c r="C113" s="30"/>
      <c r="D113" s="39"/>
      <c r="E113" s="39"/>
      <c r="F113" s="101" t="s">
        <v>245</v>
      </c>
    </row>
    <row r="114" spans="1:6" ht="15" customHeight="1" x14ac:dyDescent="0.25">
      <c r="A114" s="304" t="s">
        <v>229</v>
      </c>
      <c r="B114" s="306" t="s">
        <v>1</v>
      </c>
      <c r="C114" s="308" t="s">
        <v>230</v>
      </c>
      <c r="D114" s="171" t="s">
        <v>61</v>
      </c>
      <c r="E114" s="310" t="s">
        <v>91</v>
      </c>
      <c r="F114" s="87" t="s">
        <v>93</v>
      </c>
    </row>
    <row r="115" spans="1:6" ht="15" customHeight="1" x14ac:dyDescent="0.25">
      <c r="A115" s="305"/>
      <c r="B115" s="307"/>
      <c r="C115" s="309"/>
      <c r="D115" s="172" t="s">
        <v>77</v>
      </c>
      <c r="E115" s="311"/>
      <c r="F115" s="88" t="s">
        <v>92</v>
      </c>
    </row>
    <row r="116" spans="1:6" ht="24" customHeight="1" x14ac:dyDescent="0.25">
      <c r="A116" s="166" t="s">
        <v>208</v>
      </c>
      <c r="B116" s="24" t="s">
        <v>66</v>
      </c>
      <c r="C116" s="121"/>
      <c r="D116" s="61">
        <f>SUM(D117:D132)</f>
        <v>300500</v>
      </c>
      <c r="E116" s="61">
        <f>SUM(E117:E132)</f>
        <v>-126758.75</v>
      </c>
      <c r="F116" s="176">
        <f>SUM(F117:F132)</f>
        <v>173741.25</v>
      </c>
    </row>
    <row r="117" spans="1:6" ht="24" customHeight="1" x14ac:dyDescent="0.25">
      <c r="A117" s="78">
        <v>321190</v>
      </c>
      <c r="B117" s="18" t="s">
        <v>41</v>
      </c>
      <c r="C117" s="177" t="s">
        <v>159</v>
      </c>
      <c r="D117" s="40">
        <v>13000</v>
      </c>
      <c r="E117" s="34">
        <f t="shared" ref="E117:E129" si="16">SUM(F117-D117)</f>
        <v>0</v>
      </c>
      <c r="F117" s="103">
        <v>13000</v>
      </c>
    </row>
    <row r="118" spans="1:6" ht="24" customHeight="1" x14ac:dyDescent="0.25">
      <c r="A118" s="78">
        <v>32211</v>
      </c>
      <c r="B118" s="18" t="s">
        <v>64</v>
      </c>
      <c r="C118" s="19" t="s">
        <v>160</v>
      </c>
      <c r="D118" s="40">
        <v>5000</v>
      </c>
      <c r="E118" s="34">
        <f t="shared" si="16"/>
        <v>-2000</v>
      </c>
      <c r="F118" s="103">
        <v>3000</v>
      </c>
    </row>
    <row r="119" spans="1:6" ht="24" customHeight="1" x14ac:dyDescent="0.25">
      <c r="A119" s="78">
        <v>322290</v>
      </c>
      <c r="B119" s="18" t="s">
        <v>215</v>
      </c>
      <c r="C119" s="19" t="s">
        <v>161</v>
      </c>
      <c r="D119" s="40">
        <v>8000</v>
      </c>
      <c r="E119" s="34">
        <f t="shared" si="16"/>
        <v>-7000</v>
      </c>
      <c r="F119" s="103">
        <v>1000</v>
      </c>
    </row>
    <row r="120" spans="1:6" ht="24" customHeight="1" x14ac:dyDescent="0.25">
      <c r="A120" s="78">
        <v>322510</v>
      </c>
      <c r="B120" s="18" t="s">
        <v>216</v>
      </c>
      <c r="C120" s="19" t="s">
        <v>162</v>
      </c>
      <c r="D120" s="40">
        <v>11000</v>
      </c>
      <c r="E120" s="33">
        <f t="shared" si="16"/>
        <v>-10258.75</v>
      </c>
      <c r="F120" s="103">
        <v>741.25</v>
      </c>
    </row>
    <row r="121" spans="1:6" ht="24" customHeight="1" x14ac:dyDescent="0.25">
      <c r="A121" s="78">
        <v>323110</v>
      </c>
      <c r="B121" s="5" t="s">
        <v>21</v>
      </c>
      <c r="C121" s="22" t="s">
        <v>163</v>
      </c>
      <c r="D121" s="40">
        <v>400</v>
      </c>
      <c r="E121" s="34">
        <f t="shared" si="16"/>
        <v>0</v>
      </c>
      <c r="F121" s="103">
        <v>400</v>
      </c>
    </row>
    <row r="122" spans="1:6" ht="24" customHeight="1" x14ac:dyDescent="0.25">
      <c r="A122" s="78">
        <v>323130</v>
      </c>
      <c r="B122" s="18" t="s">
        <v>63</v>
      </c>
      <c r="C122" s="19" t="s">
        <v>164</v>
      </c>
      <c r="D122" s="40">
        <v>100</v>
      </c>
      <c r="E122" s="34">
        <f t="shared" si="16"/>
        <v>0</v>
      </c>
      <c r="F122" s="103">
        <v>100</v>
      </c>
    </row>
    <row r="123" spans="1:6" ht="24" customHeight="1" x14ac:dyDescent="0.25">
      <c r="A123" s="78">
        <v>323290</v>
      </c>
      <c r="B123" s="18" t="s">
        <v>217</v>
      </c>
      <c r="C123" s="19" t="s">
        <v>165</v>
      </c>
      <c r="D123" s="40">
        <v>17000</v>
      </c>
      <c r="E123" s="34">
        <f t="shared" si="16"/>
        <v>36000</v>
      </c>
      <c r="F123" s="103">
        <v>53000</v>
      </c>
    </row>
    <row r="124" spans="1:6" ht="24" customHeight="1" x14ac:dyDescent="0.25">
      <c r="A124" s="78">
        <v>323390</v>
      </c>
      <c r="B124" s="18" t="s">
        <v>23</v>
      </c>
      <c r="C124" s="19" t="s">
        <v>166</v>
      </c>
      <c r="D124" s="40">
        <v>1500</v>
      </c>
      <c r="E124" s="34">
        <f t="shared" si="16"/>
        <v>-1000</v>
      </c>
      <c r="F124" s="103">
        <v>500</v>
      </c>
    </row>
    <row r="125" spans="1:6" ht="24" customHeight="1" x14ac:dyDescent="0.25">
      <c r="A125" s="78">
        <v>323720</v>
      </c>
      <c r="B125" s="18" t="s">
        <v>27</v>
      </c>
      <c r="C125" s="19" t="s">
        <v>167</v>
      </c>
      <c r="D125" s="40">
        <v>142500</v>
      </c>
      <c r="E125" s="34">
        <f t="shared" si="16"/>
        <v>-73500</v>
      </c>
      <c r="F125" s="103">
        <v>69000</v>
      </c>
    </row>
    <row r="126" spans="1:6" ht="24" customHeight="1" x14ac:dyDescent="0.25">
      <c r="A126" s="78">
        <v>323910</v>
      </c>
      <c r="B126" s="18" t="s">
        <v>29</v>
      </c>
      <c r="C126" s="19" t="s">
        <v>168</v>
      </c>
      <c r="D126" s="40">
        <v>4000</v>
      </c>
      <c r="E126" s="34">
        <f t="shared" si="16"/>
        <v>-2000</v>
      </c>
      <c r="F126" s="103">
        <v>2000</v>
      </c>
    </row>
    <row r="127" spans="1:6" ht="24" customHeight="1" x14ac:dyDescent="0.25">
      <c r="A127" s="78">
        <v>324110</v>
      </c>
      <c r="B127" s="18" t="s">
        <v>43</v>
      </c>
      <c r="C127" s="19"/>
      <c r="D127" s="40">
        <v>0</v>
      </c>
      <c r="E127" s="34">
        <f t="shared" si="16"/>
        <v>2000</v>
      </c>
      <c r="F127" s="103">
        <v>2000</v>
      </c>
    </row>
    <row r="128" spans="1:6" ht="24" customHeight="1" x14ac:dyDescent="0.25">
      <c r="A128" s="78">
        <v>329310</v>
      </c>
      <c r="B128" s="5" t="s">
        <v>34</v>
      </c>
      <c r="C128" s="22" t="s">
        <v>169</v>
      </c>
      <c r="D128" s="40">
        <v>2000</v>
      </c>
      <c r="E128" s="34">
        <f t="shared" si="16"/>
        <v>0</v>
      </c>
      <c r="F128" s="103">
        <v>2000</v>
      </c>
    </row>
    <row r="129" spans="1:6" ht="24" customHeight="1" x14ac:dyDescent="0.25">
      <c r="A129" s="78">
        <v>32959</v>
      </c>
      <c r="B129" s="18" t="s">
        <v>96</v>
      </c>
      <c r="C129" s="312" t="s">
        <v>170</v>
      </c>
      <c r="D129" s="314">
        <v>1000</v>
      </c>
      <c r="E129" s="314">
        <f t="shared" si="16"/>
        <v>3000</v>
      </c>
      <c r="F129" s="316">
        <v>4000</v>
      </c>
    </row>
    <row r="130" spans="1:6" ht="24" customHeight="1" x14ac:dyDescent="0.25">
      <c r="A130" s="78">
        <v>34311</v>
      </c>
      <c r="B130" s="18" t="s">
        <v>65</v>
      </c>
      <c r="C130" s="313"/>
      <c r="D130" s="315"/>
      <c r="E130" s="315"/>
      <c r="F130" s="317"/>
    </row>
    <row r="131" spans="1:6" ht="24" customHeight="1" x14ac:dyDescent="0.25">
      <c r="A131" s="70">
        <v>422730</v>
      </c>
      <c r="B131" s="18" t="s">
        <v>40</v>
      </c>
      <c r="C131" s="19" t="s">
        <v>171</v>
      </c>
      <c r="D131" s="40">
        <v>90000</v>
      </c>
      <c r="E131" s="34">
        <f>SUM(F131-D131)</f>
        <v>-68000</v>
      </c>
      <c r="F131" s="103">
        <v>22000</v>
      </c>
    </row>
    <row r="132" spans="1:6" ht="24" customHeight="1" x14ac:dyDescent="0.25">
      <c r="A132" s="78">
        <v>424110</v>
      </c>
      <c r="B132" s="23" t="s">
        <v>44</v>
      </c>
      <c r="C132" s="139" t="s">
        <v>172</v>
      </c>
      <c r="D132" s="40">
        <v>5000</v>
      </c>
      <c r="E132" s="34">
        <f>SUM(F132-D132)</f>
        <v>-4000</v>
      </c>
      <c r="F132" s="103">
        <v>1000</v>
      </c>
    </row>
    <row r="133" spans="1:6" ht="18.75" customHeight="1" x14ac:dyDescent="0.25">
      <c r="A133" s="78"/>
      <c r="B133" s="192" t="s">
        <v>241</v>
      </c>
      <c r="C133" s="139"/>
      <c r="D133" s="189">
        <v>18241.25</v>
      </c>
      <c r="E133" s="34"/>
      <c r="F133" s="103"/>
    </row>
    <row r="134" spans="1:6" ht="42.75" customHeight="1" x14ac:dyDescent="0.25">
      <c r="A134" s="179" t="s">
        <v>207</v>
      </c>
      <c r="B134" s="9" t="s">
        <v>67</v>
      </c>
      <c r="C134" s="122"/>
      <c r="D134" s="61">
        <f>SUM(D135:D140)</f>
        <v>80000</v>
      </c>
      <c r="E134" s="64">
        <f t="shared" ref="E134:E146" si="17">SUM(F134-D134)</f>
        <v>-17000</v>
      </c>
      <c r="F134" s="105">
        <f>SUM(F135:F140)</f>
        <v>63000</v>
      </c>
    </row>
    <row r="135" spans="1:6" ht="24" customHeight="1" x14ac:dyDescent="0.25">
      <c r="A135" s="81">
        <v>321190</v>
      </c>
      <c r="B135" s="82" t="s">
        <v>45</v>
      </c>
      <c r="C135" s="140" t="s">
        <v>173</v>
      </c>
      <c r="D135" s="40">
        <v>3000</v>
      </c>
      <c r="E135" s="34">
        <f t="shared" si="17"/>
        <v>0</v>
      </c>
      <c r="F135" s="103">
        <v>3000</v>
      </c>
    </row>
    <row r="136" spans="1:6" ht="25.5" customHeight="1" x14ac:dyDescent="0.25">
      <c r="A136" s="79">
        <v>322190</v>
      </c>
      <c r="B136" s="17" t="s">
        <v>50</v>
      </c>
      <c r="C136" s="120" t="s">
        <v>174</v>
      </c>
      <c r="D136" s="36">
        <v>15000</v>
      </c>
      <c r="E136" s="34">
        <f t="shared" si="17"/>
        <v>-10648.74</v>
      </c>
      <c r="F136" s="100">
        <v>4351.26</v>
      </c>
    </row>
    <row r="137" spans="1:6" ht="24" customHeight="1" x14ac:dyDescent="0.25">
      <c r="A137" s="81">
        <v>323190</v>
      </c>
      <c r="B137" s="74" t="s">
        <v>22</v>
      </c>
      <c r="C137" s="130" t="s">
        <v>175</v>
      </c>
      <c r="D137" s="40">
        <v>32000</v>
      </c>
      <c r="E137" s="34">
        <f t="shared" si="17"/>
        <v>-22000</v>
      </c>
      <c r="F137" s="103">
        <v>10000</v>
      </c>
    </row>
    <row r="138" spans="1:6" ht="24" customHeight="1" x14ac:dyDescent="0.25">
      <c r="A138" s="78">
        <v>32412</v>
      </c>
      <c r="B138" s="28" t="s">
        <v>218</v>
      </c>
      <c r="C138" s="141" t="s">
        <v>176</v>
      </c>
      <c r="D138" s="40">
        <v>8000</v>
      </c>
      <c r="E138" s="34">
        <f t="shared" si="17"/>
        <v>7000</v>
      </c>
      <c r="F138" s="103">
        <v>15000</v>
      </c>
    </row>
    <row r="139" spans="1:6" ht="24" customHeight="1" x14ac:dyDescent="0.25">
      <c r="A139" s="78">
        <v>32919</v>
      </c>
      <c r="B139" s="28" t="s">
        <v>90</v>
      </c>
      <c r="C139" s="141" t="s">
        <v>177</v>
      </c>
      <c r="D139" s="40">
        <v>2000</v>
      </c>
      <c r="E139" s="34">
        <f t="shared" si="17"/>
        <v>0</v>
      </c>
      <c r="F139" s="103">
        <v>2000</v>
      </c>
    </row>
    <row r="140" spans="1:6" ht="24" customHeight="1" x14ac:dyDescent="0.25">
      <c r="A140" s="81">
        <v>329990</v>
      </c>
      <c r="B140" s="62" t="s">
        <v>37</v>
      </c>
      <c r="C140" s="142" t="s">
        <v>178</v>
      </c>
      <c r="D140" s="40">
        <v>20000</v>
      </c>
      <c r="E140" s="34">
        <f t="shared" si="17"/>
        <v>8648.7400000000016</v>
      </c>
      <c r="F140" s="103">
        <v>28648.74</v>
      </c>
    </row>
    <row r="141" spans="1:6" ht="24" customHeight="1" x14ac:dyDescent="0.25">
      <c r="A141" s="186"/>
      <c r="B141" s="187" t="s">
        <v>241</v>
      </c>
      <c r="C141" s="188"/>
      <c r="D141" s="189">
        <v>7630.93</v>
      </c>
      <c r="E141" s="34">
        <f t="shared" si="17"/>
        <v>-1903.7300000000005</v>
      </c>
      <c r="F141" s="198">
        <v>5727.2</v>
      </c>
    </row>
    <row r="142" spans="1:6" ht="24" customHeight="1" x14ac:dyDescent="0.25">
      <c r="A142" s="180" t="s">
        <v>206</v>
      </c>
      <c r="B142" s="14" t="s">
        <v>57</v>
      </c>
      <c r="C142" s="143"/>
      <c r="D142" s="61">
        <f>SUM(D143:D146)</f>
        <v>30000</v>
      </c>
      <c r="E142" s="64">
        <f t="shared" si="17"/>
        <v>-19940</v>
      </c>
      <c r="F142" s="105">
        <f>SUM(F143:F146)</f>
        <v>10060</v>
      </c>
    </row>
    <row r="143" spans="1:6" ht="24" customHeight="1" x14ac:dyDescent="0.25">
      <c r="A143" s="78">
        <v>311110</v>
      </c>
      <c r="B143" s="18" t="s">
        <v>219</v>
      </c>
      <c r="C143" s="18" t="s">
        <v>179</v>
      </c>
      <c r="D143" s="40">
        <v>2000</v>
      </c>
      <c r="E143" s="34">
        <f t="shared" si="17"/>
        <v>0</v>
      </c>
      <c r="F143" s="103">
        <v>2000</v>
      </c>
    </row>
    <row r="144" spans="1:6" ht="24" customHeight="1" x14ac:dyDescent="0.25">
      <c r="A144" s="78">
        <v>321190</v>
      </c>
      <c r="B144" s="18" t="s">
        <v>240</v>
      </c>
      <c r="C144" s="19" t="s">
        <v>180</v>
      </c>
      <c r="D144" s="40">
        <v>2000</v>
      </c>
      <c r="E144" s="34">
        <f t="shared" si="17"/>
        <v>1000</v>
      </c>
      <c r="F144" s="103">
        <v>3000</v>
      </c>
    </row>
    <row r="145" spans="1:6" ht="21" customHeight="1" x14ac:dyDescent="0.25">
      <c r="A145" s="78">
        <v>323990</v>
      </c>
      <c r="B145" s="18" t="s">
        <v>30</v>
      </c>
      <c r="C145" s="19" t="s">
        <v>181</v>
      </c>
      <c r="D145" s="40">
        <v>16000</v>
      </c>
      <c r="E145" s="34">
        <f t="shared" si="17"/>
        <v>-16000</v>
      </c>
      <c r="F145" s="103">
        <v>0</v>
      </c>
    </row>
    <row r="146" spans="1:6" ht="27" customHeight="1" x14ac:dyDescent="0.25">
      <c r="A146" s="78">
        <v>32999</v>
      </c>
      <c r="B146" s="7" t="s">
        <v>238</v>
      </c>
      <c r="C146" s="15" t="s">
        <v>182</v>
      </c>
      <c r="D146" s="33">
        <v>10000</v>
      </c>
      <c r="E146" s="34">
        <f t="shared" si="17"/>
        <v>-4940</v>
      </c>
      <c r="F146" s="103">
        <v>5060</v>
      </c>
    </row>
    <row r="147" spans="1:6" ht="21" customHeight="1" x14ac:dyDescent="0.25">
      <c r="A147" s="78"/>
      <c r="B147" s="50" t="s">
        <v>241</v>
      </c>
      <c r="C147" s="18"/>
      <c r="D147" s="189">
        <v>60</v>
      </c>
      <c r="E147" s="33"/>
      <c r="F147" s="103"/>
    </row>
    <row r="148" spans="1:6" ht="21" customHeight="1" x14ac:dyDescent="0.25">
      <c r="A148" s="227"/>
      <c r="B148" s="193"/>
      <c r="C148" s="15"/>
      <c r="D148" s="230"/>
      <c r="E148" s="43"/>
      <c r="F148" s="229"/>
    </row>
    <row r="149" spans="1:6" ht="21" customHeight="1" x14ac:dyDescent="0.25">
      <c r="B149" s="12"/>
      <c r="C149" s="12"/>
      <c r="D149" s="43"/>
      <c r="E149" s="43"/>
      <c r="F149" s="97" t="s">
        <v>251</v>
      </c>
    </row>
    <row r="150" spans="1:6" ht="15" customHeight="1" x14ac:dyDescent="0.25">
      <c r="A150" s="304" t="s">
        <v>229</v>
      </c>
      <c r="B150" s="306" t="s">
        <v>1</v>
      </c>
      <c r="C150" s="308" t="s">
        <v>230</v>
      </c>
      <c r="D150" s="3" t="s">
        <v>61</v>
      </c>
      <c r="E150" s="310" t="s">
        <v>91</v>
      </c>
      <c r="F150" s="87" t="s">
        <v>93</v>
      </c>
    </row>
    <row r="151" spans="1:6" ht="15" customHeight="1" x14ac:dyDescent="0.25">
      <c r="A151" s="305"/>
      <c r="B151" s="307"/>
      <c r="C151" s="309"/>
      <c r="D151" s="4" t="s">
        <v>77</v>
      </c>
      <c r="E151" s="311"/>
      <c r="F151" s="88" t="s">
        <v>92</v>
      </c>
    </row>
    <row r="152" spans="1:6" ht="24" customHeight="1" x14ac:dyDescent="0.25">
      <c r="A152" s="180" t="s">
        <v>205</v>
      </c>
      <c r="B152" s="10" t="s">
        <v>46</v>
      </c>
      <c r="C152" s="10"/>
      <c r="D152" s="61">
        <f>SUM(D153:D161)</f>
        <v>70000</v>
      </c>
      <c r="E152" s="64">
        <f t="shared" ref="E152:E167" si="18">SUM(F152-D152)</f>
        <v>25000</v>
      </c>
      <c r="F152" s="105">
        <f>SUM(F153:F161)</f>
        <v>95000</v>
      </c>
    </row>
    <row r="153" spans="1:6" ht="24" customHeight="1" x14ac:dyDescent="0.25">
      <c r="A153" s="77">
        <v>322190</v>
      </c>
      <c r="B153" s="13" t="s">
        <v>56</v>
      </c>
      <c r="C153" s="21" t="s">
        <v>147</v>
      </c>
      <c r="D153" s="44">
        <v>5000</v>
      </c>
      <c r="E153" s="34">
        <f t="shared" si="18"/>
        <v>-3932.84</v>
      </c>
      <c r="F153" s="102">
        <v>1067.1600000000001</v>
      </c>
    </row>
    <row r="154" spans="1:6" ht="24" customHeight="1" x14ac:dyDescent="0.25">
      <c r="A154" s="81">
        <v>323290</v>
      </c>
      <c r="B154" s="74" t="s">
        <v>42</v>
      </c>
      <c r="C154" s="130" t="s">
        <v>148</v>
      </c>
      <c r="D154" s="40">
        <v>20000</v>
      </c>
      <c r="E154" s="34">
        <f t="shared" si="18"/>
        <v>-11753.03</v>
      </c>
      <c r="F154" s="103">
        <v>8246.9699999999993</v>
      </c>
    </row>
    <row r="155" spans="1:6" ht="24" customHeight="1" x14ac:dyDescent="0.25">
      <c r="A155" s="81">
        <v>323590</v>
      </c>
      <c r="B155" s="74" t="s">
        <v>47</v>
      </c>
      <c r="C155" s="130" t="s">
        <v>150</v>
      </c>
      <c r="D155" s="40">
        <v>3000</v>
      </c>
      <c r="E155" s="34">
        <f t="shared" si="18"/>
        <v>-1307.6199999999999</v>
      </c>
      <c r="F155" s="103">
        <v>1692.38</v>
      </c>
    </row>
    <row r="156" spans="1:6" ht="24" customHeight="1" x14ac:dyDescent="0.25">
      <c r="A156" s="81">
        <v>329220</v>
      </c>
      <c r="B156" s="74" t="s">
        <v>32</v>
      </c>
      <c r="C156" s="130" t="s">
        <v>151</v>
      </c>
      <c r="D156" s="40">
        <v>24500</v>
      </c>
      <c r="E156" s="34">
        <f t="shared" si="18"/>
        <v>-6481.9500000000007</v>
      </c>
      <c r="F156" s="103">
        <v>18018.05</v>
      </c>
    </row>
    <row r="157" spans="1:6" ht="24" customHeight="1" x14ac:dyDescent="0.25">
      <c r="A157" s="81">
        <v>329230</v>
      </c>
      <c r="B157" s="74" t="s">
        <v>33</v>
      </c>
      <c r="C157" s="130" t="s">
        <v>152</v>
      </c>
      <c r="D157" s="40">
        <v>3500</v>
      </c>
      <c r="E157" s="34">
        <f t="shared" si="18"/>
        <v>-86.989999999999782</v>
      </c>
      <c r="F157" s="103">
        <v>3413.01</v>
      </c>
    </row>
    <row r="158" spans="1:6" ht="24" customHeight="1" x14ac:dyDescent="0.25">
      <c r="A158" s="77">
        <v>329990</v>
      </c>
      <c r="B158" s="48" t="s">
        <v>94</v>
      </c>
      <c r="C158" s="137" t="s">
        <v>153</v>
      </c>
      <c r="D158" s="45">
        <v>7000</v>
      </c>
      <c r="E158" s="34">
        <f t="shared" si="18"/>
        <v>3669.34</v>
      </c>
      <c r="F158" s="104">
        <v>10669.34</v>
      </c>
    </row>
    <row r="159" spans="1:6" ht="24" customHeight="1" x14ac:dyDescent="0.25">
      <c r="A159" s="77">
        <v>42129</v>
      </c>
      <c r="B159" s="48" t="s">
        <v>235</v>
      </c>
      <c r="C159" s="137" t="s">
        <v>236</v>
      </c>
      <c r="D159" s="45">
        <v>0</v>
      </c>
      <c r="E159" s="34">
        <f t="shared" si="18"/>
        <v>45900</v>
      </c>
      <c r="F159" s="104">
        <v>45900</v>
      </c>
    </row>
    <row r="160" spans="1:6" ht="24" customHeight="1" x14ac:dyDescent="0.25">
      <c r="A160" s="77">
        <v>42273</v>
      </c>
      <c r="B160" s="48" t="s">
        <v>40</v>
      </c>
      <c r="C160" s="131" t="s">
        <v>154</v>
      </c>
      <c r="D160" s="36">
        <v>5000</v>
      </c>
      <c r="E160" s="34">
        <f t="shared" si="18"/>
        <v>0</v>
      </c>
      <c r="F160" s="100">
        <v>5000</v>
      </c>
    </row>
    <row r="161" spans="1:6" ht="24" customHeight="1" x14ac:dyDescent="0.25">
      <c r="A161" s="77">
        <v>42411</v>
      </c>
      <c r="B161" s="48" t="s">
        <v>68</v>
      </c>
      <c r="C161" s="131" t="s">
        <v>149</v>
      </c>
      <c r="D161" s="36">
        <v>2000</v>
      </c>
      <c r="E161" s="33">
        <f t="shared" si="18"/>
        <v>-1006.91</v>
      </c>
      <c r="F161" s="100">
        <v>993.09</v>
      </c>
    </row>
    <row r="162" spans="1:6" ht="24" customHeight="1" x14ac:dyDescent="0.25">
      <c r="A162" s="166" t="s">
        <v>204</v>
      </c>
      <c r="B162" s="110" t="s">
        <v>82</v>
      </c>
      <c r="C162" s="144"/>
      <c r="D162" s="61">
        <f>SUM(D163:D167)</f>
        <v>70000</v>
      </c>
      <c r="E162" s="64">
        <f t="shared" si="18"/>
        <v>190951.06</v>
      </c>
      <c r="F162" s="105">
        <f>SUM(F163:F167)</f>
        <v>260951.06</v>
      </c>
    </row>
    <row r="163" spans="1:6" ht="24" customHeight="1" x14ac:dyDescent="0.25">
      <c r="A163" s="78">
        <v>321190</v>
      </c>
      <c r="B163" s="19" t="s">
        <v>41</v>
      </c>
      <c r="C163" s="19" t="s">
        <v>183</v>
      </c>
      <c r="D163" s="40">
        <v>40000</v>
      </c>
      <c r="E163" s="34">
        <f t="shared" si="18"/>
        <v>60000</v>
      </c>
      <c r="F163" s="103">
        <v>100000</v>
      </c>
    </row>
    <row r="164" spans="1:6" ht="24" customHeight="1" x14ac:dyDescent="0.25">
      <c r="A164" s="78">
        <v>322110</v>
      </c>
      <c r="B164" s="20" t="s">
        <v>14</v>
      </c>
      <c r="C164" s="20" t="s">
        <v>184</v>
      </c>
      <c r="D164" s="41">
        <v>6000</v>
      </c>
      <c r="E164" s="34">
        <f t="shared" si="18"/>
        <v>3000</v>
      </c>
      <c r="F164" s="106">
        <v>9000</v>
      </c>
    </row>
    <row r="165" spans="1:6" ht="24" customHeight="1" x14ac:dyDescent="0.25">
      <c r="A165" s="78">
        <v>32319</v>
      </c>
      <c r="B165" s="19" t="s">
        <v>22</v>
      </c>
      <c r="C165" s="19" t="s">
        <v>185</v>
      </c>
      <c r="D165" s="40">
        <v>5000</v>
      </c>
      <c r="E165" s="34">
        <f t="shared" si="18"/>
        <v>65000</v>
      </c>
      <c r="F165" s="103">
        <v>70000</v>
      </c>
    </row>
    <row r="166" spans="1:6" ht="24" customHeight="1" x14ac:dyDescent="0.25">
      <c r="A166" s="77">
        <v>32339</v>
      </c>
      <c r="B166" s="21" t="s">
        <v>81</v>
      </c>
      <c r="C166" s="21" t="s">
        <v>186</v>
      </c>
      <c r="D166" s="44">
        <v>7000</v>
      </c>
      <c r="E166" s="34">
        <f t="shared" si="18"/>
        <v>5000</v>
      </c>
      <c r="F166" s="102">
        <v>12000</v>
      </c>
    </row>
    <row r="167" spans="1:6" ht="24" customHeight="1" x14ac:dyDescent="0.25">
      <c r="A167" s="77">
        <v>329990</v>
      </c>
      <c r="B167" s="17" t="s">
        <v>37</v>
      </c>
      <c r="C167" s="17" t="s">
        <v>187</v>
      </c>
      <c r="D167" s="37">
        <v>12000</v>
      </c>
      <c r="E167" s="33">
        <f t="shared" si="18"/>
        <v>57951.06</v>
      </c>
      <c r="F167" s="100">
        <v>69951.06</v>
      </c>
    </row>
    <row r="168" spans="1:6" ht="24" customHeight="1" x14ac:dyDescent="0.25">
      <c r="A168" s="77" t="s">
        <v>190</v>
      </c>
      <c r="B168" s="17" t="s">
        <v>241</v>
      </c>
      <c r="C168" s="17" t="s">
        <v>190</v>
      </c>
      <c r="D168" s="194">
        <v>14393.62</v>
      </c>
      <c r="E168" s="33"/>
      <c r="F168" s="100">
        <v>0</v>
      </c>
    </row>
    <row r="169" spans="1:6" x14ac:dyDescent="0.25">
      <c r="F169" s="85"/>
    </row>
    <row r="171" spans="1:6" x14ac:dyDescent="0.25">
      <c r="B171" s="302" t="s">
        <v>283</v>
      </c>
    </row>
  </sheetData>
  <mergeCells count="38">
    <mergeCell ref="D129:D130"/>
    <mergeCell ref="A12:B12"/>
    <mergeCell ref="C114:C115"/>
    <mergeCell ref="E114:E115"/>
    <mergeCell ref="D4:D6"/>
    <mergeCell ref="A18:B18"/>
    <mergeCell ref="C18:C19"/>
    <mergeCell ref="C10:C12"/>
    <mergeCell ref="C104:C105"/>
    <mergeCell ref="C129:C130"/>
    <mergeCell ref="C32:C34"/>
    <mergeCell ref="C26:C27"/>
    <mergeCell ref="A21:A22"/>
    <mergeCell ref="A55:B55"/>
    <mergeCell ref="A102:C102"/>
    <mergeCell ref="A114:A115"/>
    <mergeCell ref="B114:B115"/>
    <mergeCell ref="E8:E9"/>
    <mergeCell ref="C8:C9"/>
    <mergeCell ref="A8:A9"/>
    <mergeCell ref="B8:B9"/>
    <mergeCell ref="A13:C13"/>
    <mergeCell ref="F129:F130"/>
    <mergeCell ref="E129:E130"/>
    <mergeCell ref="E150:E151"/>
    <mergeCell ref="A50:A51"/>
    <mergeCell ref="B50:B51"/>
    <mergeCell ref="E50:E51"/>
    <mergeCell ref="A78:A79"/>
    <mergeCell ref="B78:B79"/>
    <mergeCell ref="E78:E79"/>
    <mergeCell ref="C50:C51"/>
    <mergeCell ref="C78:C79"/>
    <mergeCell ref="C150:C151"/>
    <mergeCell ref="A150:A151"/>
    <mergeCell ref="B150:B151"/>
    <mergeCell ref="A54:B54"/>
    <mergeCell ref="A104:B104"/>
  </mergeCells>
  <pageMargins left="0.70866141732283472" right="0.31496062992125984" top="0.74803149606299213" bottom="0.55118110236220474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M12" sqref="M12"/>
    </sheetView>
  </sheetViews>
  <sheetFormatPr defaultRowHeight="15" x14ac:dyDescent="0.25"/>
  <sheetData>
    <row r="1" spans="1:5" x14ac:dyDescent="0.25">
      <c r="A1" s="32" t="s">
        <v>0</v>
      </c>
      <c r="B1" s="32"/>
      <c r="C1" s="32"/>
    </row>
    <row r="2" spans="1:5" x14ac:dyDescent="0.25">
      <c r="A2" s="32" t="s">
        <v>72</v>
      </c>
      <c r="B2" s="32"/>
      <c r="C2" s="32"/>
    </row>
    <row r="5" spans="1:5" x14ac:dyDescent="0.25">
      <c r="A5" s="303" t="s">
        <v>284</v>
      </c>
      <c r="B5" s="303"/>
      <c r="C5" s="303"/>
      <c r="D5" s="303"/>
      <c r="E5" s="303"/>
    </row>
    <row r="8" spans="1:5" x14ac:dyDescent="0.25">
      <c r="A8" t="s">
        <v>299</v>
      </c>
    </row>
    <row r="10" spans="1:5" x14ac:dyDescent="0.25">
      <c r="A10" t="s">
        <v>300</v>
      </c>
    </row>
    <row r="11" spans="1:5" x14ac:dyDescent="0.25">
      <c r="A11" t="s">
        <v>285</v>
      </c>
    </row>
    <row r="12" spans="1:5" x14ac:dyDescent="0.25">
      <c r="A12" t="s">
        <v>286</v>
      </c>
    </row>
    <row r="13" spans="1:5" x14ac:dyDescent="0.25">
      <c r="A13" t="s">
        <v>302</v>
      </c>
    </row>
    <row r="14" spans="1:5" x14ac:dyDescent="0.25">
      <c r="A14" t="s">
        <v>287</v>
      </c>
    </row>
    <row r="15" spans="1:5" x14ac:dyDescent="0.25">
      <c r="A15" t="s">
        <v>289</v>
      </c>
    </row>
    <row r="16" spans="1:5" x14ac:dyDescent="0.25">
      <c r="A16" t="s">
        <v>290</v>
      </c>
    </row>
    <row r="17" spans="1:1" x14ac:dyDescent="0.25">
      <c r="A17" t="s">
        <v>288</v>
      </c>
    </row>
    <row r="18" spans="1:1" x14ac:dyDescent="0.25">
      <c r="A18" t="s">
        <v>291</v>
      </c>
    </row>
    <row r="19" spans="1:1" x14ac:dyDescent="0.25">
      <c r="A19" t="s">
        <v>292</v>
      </c>
    </row>
    <row r="21" spans="1:1" x14ac:dyDescent="0.25">
      <c r="A21" t="s">
        <v>301</v>
      </c>
    </row>
    <row r="22" spans="1:1" x14ac:dyDescent="0.25">
      <c r="A22" t="s">
        <v>295</v>
      </c>
    </row>
    <row r="23" spans="1:1" x14ac:dyDescent="0.25">
      <c r="A23" t="s">
        <v>302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296</v>
      </c>
    </row>
    <row r="28" spans="1:1" x14ac:dyDescent="0.25">
      <c r="A28" s="32" t="s">
        <v>303</v>
      </c>
    </row>
    <row r="29" spans="1:1" x14ac:dyDescent="0.25">
      <c r="A29" t="s">
        <v>298</v>
      </c>
    </row>
    <row r="30" spans="1:1" x14ac:dyDescent="0.25">
      <c r="A30" t="s">
        <v>297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308</v>
      </c>
    </row>
    <row r="35" spans="1:1" x14ac:dyDescent="0.25">
      <c r="A35" t="s">
        <v>307</v>
      </c>
    </row>
    <row r="38" spans="1:1" x14ac:dyDescent="0.25">
      <c r="A38" t="s">
        <v>309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II.Rebalans fin.plana za 20 (2</vt:lpstr>
      <vt:lpstr>II.Rebalans FP 2018. RIZNICA </vt:lpstr>
      <vt:lpstr>Obrazloženje II. rebalansa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Ljerka</cp:lastModifiedBy>
  <cp:lastPrinted>2018-12-18T13:59:20Z</cp:lastPrinted>
  <dcterms:created xsi:type="dcterms:W3CDTF">2016-05-18T07:46:19Z</dcterms:created>
  <dcterms:modified xsi:type="dcterms:W3CDTF">2018-12-18T14:31:13Z</dcterms:modified>
</cp:coreProperties>
</file>