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Racunovodstvo\Desktop\I. REBALANS 2020\"/>
    </mc:Choice>
  </mc:AlternateContent>
  <xr:revisionPtr revIDLastSave="0" documentId="13_ncr:1_{7B791615-7850-45FE-B2B6-14DBBFE2BE8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I. Rebalans 2020 -svi prihodi" sheetId="11" r:id="rId1"/>
    <sheet name="I. Rebalan 2020 Riznica" sheetId="4" r:id="rId2"/>
    <sheet name="Obrazloženje I. reb. za 2020" sheetId="12" r:id="rId3"/>
  </sheets>
  <definedNames>
    <definedName name="_xlnm.Print_Area" localSheetId="0">'I. Rebalans 2020 -svi prihodi'!$A$1:$F$260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9" i="4" l="1"/>
  <c r="E178" i="4"/>
  <c r="E177" i="4"/>
  <c r="E176" i="4"/>
  <c r="E175" i="4"/>
  <c r="E174" i="4"/>
  <c r="E173" i="4"/>
  <c r="E172" i="4"/>
  <c r="E171" i="4"/>
  <c r="E170" i="4"/>
  <c r="E169" i="4"/>
  <c r="F168" i="4"/>
  <c r="D168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F153" i="4"/>
  <c r="D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F140" i="4"/>
  <c r="D140" i="4"/>
  <c r="E135" i="4"/>
  <c r="E134" i="4"/>
  <c r="E133" i="4"/>
  <c r="E132" i="4"/>
  <c r="E131" i="4"/>
  <c r="E130" i="4"/>
  <c r="E129" i="4"/>
  <c r="F128" i="4"/>
  <c r="D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F104" i="4"/>
  <c r="D104" i="4"/>
  <c r="E103" i="4"/>
  <c r="E102" i="4"/>
  <c r="E101" i="4"/>
  <c r="E100" i="4"/>
  <c r="E99" i="4"/>
  <c r="E98" i="4"/>
  <c r="F97" i="4"/>
  <c r="D97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F48" i="4"/>
  <c r="F47" i="4" s="1"/>
  <c r="D48" i="4"/>
  <c r="D47" i="4" s="1"/>
  <c r="E39" i="4"/>
  <c r="E38" i="4"/>
  <c r="E37" i="4"/>
  <c r="F36" i="4"/>
  <c r="D36" i="4"/>
  <c r="E35" i="4"/>
  <c r="E34" i="4" s="1"/>
  <c r="D34" i="4"/>
  <c r="E32" i="4"/>
  <c r="E31" i="4"/>
  <c r="E30" i="4"/>
  <c r="F29" i="4"/>
  <c r="F33" i="4" s="1"/>
  <c r="D29" i="4"/>
  <c r="D33" i="4" s="1"/>
  <c r="E28" i="4"/>
  <c r="F27" i="4"/>
  <c r="F22" i="4" s="1"/>
  <c r="D27" i="4"/>
  <c r="D22" i="4" s="1"/>
  <c r="E26" i="4"/>
  <c r="E25" i="4"/>
  <c r="E24" i="4"/>
  <c r="E23" i="4"/>
  <c r="E21" i="4"/>
  <c r="E20" i="4"/>
  <c r="E19" i="4"/>
  <c r="E18" i="4"/>
  <c r="E17" i="4"/>
  <c r="F16" i="4"/>
  <c r="D16" i="4"/>
  <c r="E15" i="4"/>
  <c r="E14" i="4"/>
  <c r="E13" i="4"/>
  <c r="E12" i="4"/>
  <c r="F11" i="4"/>
  <c r="D11" i="4"/>
  <c r="E104" i="4" l="1"/>
  <c r="E36" i="4"/>
  <c r="F93" i="4"/>
  <c r="F43" i="4" s="1"/>
  <c r="E48" i="4"/>
  <c r="E47" i="4" s="1"/>
  <c r="E168" i="4"/>
  <c r="E153" i="4"/>
  <c r="E140" i="4"/>
  <c r="E11" i="4"/>
  <c r="E97" i="4"/>
  <c r="D93" i="4"/>
  <c r="D43" i="4" s="1"/>
  <c r="E22" i="4"/>
  <c r="E16" i="4"/>
  <c r="E27" i="4"/>
  <c r="E29" i="4"/>
  <c r="E33" i="4" s="1"/>
  <c r="E128" i="4"/>
  <c r="F8" i="4"/>
  <c r="D8" i="4"/>
  <c r="K46" i="12"/>
  <c r="E8" i="4" l="1"/>
  <c r="E93" i="4"/>
  <c r="E43" i="4" s="1"/>
  <c r="F235" i="11"/>
  <c r="D235" i="11"/>
  <c r="E145" i="11" l="1"/>
  <c r="E222" i="11" l="1"/>
  <c r="E215" i="11"/>
  <c r="E218" i="11"/>
  <c r="E61" i="11" l="1"/>
  <c r="E35" i="11"/>
  <c r="E242" i="11"/>
  <c r="E241" i="11"/>
  <c r="E245" i="11"/>
  <c r="E244" i="11"/>
  <c r="E223" i="11"/>
  <c r="E231" i="11"/>
  <c r="E191" i="11"/>
  <c r="E186" i="11"/>
  <c r="E185" i="11"/>
  <c r="E183" i="11"/>
  <c r="E174" i="11"/>
  <c r="E166" i="11"/>
  <c r="E216" i="11" l="1"/>
  <c r="D207" i="11"/>
  <c r="E209" i="11"/>
  <c r="E210" i="11"/>
  <c r="E211" i="11"/>
  <c r="E188" i="11"/>
  <c r="E189" i="11"/>
  <c r="E190" i="11"/>
  <c r="E18" i="11" l="1"/>
  <c r="E15" i="11" l="1"/>
  <c r="E16" i="11"/>
  <c r="K49" i="12" l="1"/>
  <c r="F17" i="11" l="1"/>
  <c r="F14" i="11"/>
  <c r="E58" i="11"/>
  <c r="E57" i="11" s="1"/>
  <c r="F59" i="11"/>
  <c r="F220" i="11"/>
  <c r="F207" i="11"/>
  <c r="F195" i="11"/>
  <c r="F171" i="11"/>
  <c r="F164" i="11"/>
  <c r="F142" i="11"/>
  <c r="F141" i="11"/>
  <c r="F91" i="11"/>
  <c r="F52" i="11"/>
  <c r="F56" i="11" s="1"/>
  <c r="D91" i="11"/>
  <c r="D14" i="11"/>
  <c r="D17" i="11"/>
  <c r="E19" i="11"/>
  <c r="E20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246" i="11"/>
  <c r="E243" i="11"/>
  <c r="E240" i="11"/>
  <c r="E239" i="11"/>
  <c r="E238" i="11"/>
  <c r="E237" i="11"/>
  <c r="E236" i="11"/>
  <c r="E233" i="11"/>
  <c r="E232" i="11"/>
  <c r="E230" i="11"/>
  <c r="E229" i="11"/>
  <c r="E228" i="11"/>
  <c r="E227" i="11"/>
  <c r="E226" i="11"/>
  <c r="E225" i="11"/>
  <c r="E224" i="11"/>
  <c r="E221" i="11"/>
  <c r="D220" i="11"/>
  <c r="E219" i="11"/>
  <c r="E217" i="11"/>
  <c r="E214" i="11"/>
  <c r="E213" i="11"/>
  <c r="E212" i="11"/>
  <c r="E208" i="11"/>
  <c r="E202" i="11"/>
  <c r="E201" i="11"/>
  <c r="E200" i="11"/>
  <c r="E199" i="11"/>
  <c r="E198" i="11"/>
  <c r="E197" i="11"/>
  <c r="E196" i="11"/>
  <c r="D195" i="11"/>
  <c r="E194" i="11"/>
  <c r="E193" i="11"/>
  <c r="E192" i="11"/>
  <c r="E187" i="11"/>
  <c r="E184" i="11"/>
  <c r="E182" i="11"/>
  <c r="E181" i="11"/>
  <c r="E180" i="11"/>
  <c r="E179" i="11"/>
  <c r="E178" i="11"/>
  <c r="E177" i="11"/>
  <c r="E176" i="11"/>
  <c r="E175" i="11"/>
  <c r="E173" i="11"/>
  <c r="E172" i="11"/>
  <c r="D171" i="11"/>
  <c r="E170" i="11"/>
  <c r="E169" i="11"/>
  <c r="E168" i="11"/>
  <c r="E167" i="11"/>
  <c r="E165" i="11"/>
  <c r="D164" i="11"/>
  <c r="E91" i="11" l="1"/>
  <c r="E235" i="11"/>
  <c r="D160" i="11"/>
  <c r="E17" i="11"/>
  <c r="E195" i="11"/>
  <c r="E207" i="11"/>
  <c r="E220" i="11"/>
  <c r="E164" i="11"/>
  <c r="F160" i="11"/>
  <c r="E171" i="11"/>
  <c r="E14" i="11"/>
  <c r="F137" i="11"/>
  <c r="F90" i="11" s="1"/>
  <c r="F21" i="11"/>
  <c r="F22" i="11" s="1"/>
  <c r="D21" i="11"/>
  <c r="F86" i="11" l="1"/>
  <c r="E160" i="11"/>
  <c r="D141" i="11"/>
  <c r="D137" i="11" s="1"/>
  <c r="D90" i="11" s="1"/>
  <c r="D86" i="11" s="1"/>
  <c r="E139" i="11"/>
  <c r="D142" i="11"/>
  <c r="E62" i="11"/>
  <c r="E60" i="11"/>
  <c r="D59" i="11"/>
  <c r="D57" i="11"/>
  <c r="E54" i="11"/>
  <c r="E53" i="11"/>
  <c r="D52" i="11"/>
  <c r="E51" i="11"/>
  <c r="F50" i="11"/>
  <c r="F45" i="11" s="1"/>
  <c r="D50" i="11"/>
  <c r="D45" i="11" s="1"/>
  <c r="E49" i="11"/>
  <c r="E48" i="11"/>
  <c r="E47" i="11"/>
  <c r="E46" i="11"/>
  <c r="E42" i="11"/>
  <c r="E41" i="11"/>
  <c r="E40" i="11"/>
  <c r="E39" i="11"/>
  <c r="E38" i="11"/>
  <c r="F37" i="11"/>
  <c r="D37" i="11"/>
  <c r="E36" i="11"/>
  <c r="E34" i="11"/>
  <c r="E33" i="11"/>
  <c r="E32" i="11" s="1"/>
  <c r="F32" i="11"/>
  <c r="F29" i="11" s="1"/>
  <c r="D32" i="11"/>
  <c r="E45" i="11" l="1"/>
  <c r="E37" i="11"/>
  <c r="E59" i="11"/>
  <c r="E50" i="11"/>
  <c r="E140" i="11" l="1"/>
  <c r="E148" i="11"/>
  <c r="E147" i="11"/>
  <c r="E138" i="11"/>
  <c r="E146" i="11"/>
  <c r="E144" i="11"/>
  <c r="E143" i="11"/>
  <c r="E55" i="11"/>
  <c r="E52" i="11" s="1"/>
  <c r="E56" i="11" s="1"/>
  <c r="E29" i="11" s="1"/>
  <c r="D56" i="11"/>
  <c r="D29" i="11" s="1"/>
  <c r="E26" i="11"/>
  <c r="E25" i="11"/>
  <c r="E24" i="11"/>
  <c r="D23" i="11"/>
  <c r="D27" i="11" s="1"/>
  <c r="E141" i="11" l="1"/>
  <c r="E142" i="11"/>
  <c r="E21" i="11"/>
  <c r="E22" i="11" s="1"/>
  <c r="D22" i="11"/>
  <c r="D11" i="11" s="1"/>
  <c r="D10" i="11" s="1"/>
  <c r="E23" i="11"/>
  <c r="F23" i="11" l="1"/>
  <c r="F27" i="11" s="1"/>
  <c r="F11" i="11" s="1"/>
  <c r="F10" i="11" s="1"/>
  <c r="E27" i="11"/>
  <c r="E11" i="11" s="1"/>
  <c r="E137" i="11"/>
  <c r="E90" i="11" s="1"/>
  <c r="E86" i="11" s="1"/>
  <c r="E10" i="11"/>
</calcChain>
</file>

<file path=xl/sharedStrings.xml><?xml version="1.0" encoding="utf-8"?>
<sst xmlns="http://schemas.openxmlformats.org/spreadsheetml/2006/main" count="909" uniqueCount="404">
  <si>
    <t>SREDNJA ŠKOLA OROSLAVJE</t>
  </si>
  <si>
    <t>opis</t>
  </si>
  <si>
    <t>PRIHODI POSLOVANJA</t>
  </si>
  <si>
    <t>Kamate na depozite po viđenju i Pool</t>
  </si>
  <si>
    <t>Prihodi Županije za materijalno-financijske rashode i investicijsko održavanje</t>
  </si>
  <si>
    <t>Pomoći nenadležnog proračuna - JLS /Grad Oroslavje/</t>
  </si>
  <si>
    <t>Izvor 1.3.</t>
  </si>
  <si>
    <t>DONACIJE</t>
  </si>
  <si>
    <t>VLASTITI PRIHODI</t>
  </si>
  <si>
    <t>POSEBNE NAMJENE</t>
  </si>
  <si>
    <t>JLS - GRAD OROSLAVJE</t>
  </si>
  <si>
    <t>RASHODI POSLOVANJA</t>
  </si>
  <si>
    <t>ŽUPANIJA - DECENTRALIZACIJA</t>
  </si>
  <si>
    <t>Ostale naknade troškova zaposlenima</t>
  </si>
  <si>
    <t>Uredski materijal</t>
  </si>
  <si>
    <t>Električna energija</t>
  </si>
  <si>
    <t>Plin</t>
  </si>
  <si>
    <t>Motorni benzin i dizel gorivo</t>
  </si>
  <si>
    <t>Sitni inventar</t>
  </si>
  <si>
    <t>Auto gume</t>
  </si>
  <si>
    <t>Službena, radna i zaštitna odjeća i obuća</t>
  </si>
  <si>
    <t>Usluge telefona, telefaksa</t>
  </si>
  <si>
    <t>Ostale usluge za komunikaciju i prijevoz</t>
  </si>
  <si>
    <t>Ostale usluge promidžbe i informiranja</t>
  </si>
  <si>
    <t>Obvezni i preventivni zdravstveni pregledi zaposlenika</t>
  </si>
  <si>
    <t>Ostale zdravstvene usluge</t>
  </si>
  <si>
    <t>Autorski honorari</t>
  </si>
  <si>
    <t>Ugovori o djelu</t>
  </si>
  <si>
    <t xml:space="preserve">Ostale računalne usluge </t>
  </si>
  <si>
    <t>Grafičke i tiskarske usluge, usl. kopiranja i uvez. i sl.</t>
  </si>
  <si>
    <t>Naknade trošk.osobama izvan radnog odnosa</t>
  </si>
  <si>
    <t>Premije osiguranja ostale imovine</t>
  </si>
  <si>
    <t>Premije osiguranja zaposlenih</t>
  </si>
  <si>
    <t>Reprezentacija</t>
  </si>
  <si>
    <t>Tuzemne članarine</t>
  </si>
  <si>
    <t>Sudske, javnobilježničke i ostale naknade</t>
  </si>
  <si>
    <t>Ostali nespomenuti rashodi poslovanja</t>
  </si>
  <si>
    <t>Zatezne kamate iz posl.  odnosa i drugo</t>
  </si>
  <si>
    <t>Ostali nespomenuti financijski rashodi</t>
  </si>
  <si>
    <t>Oprema</t>
  </si>
  <si>
    <t xml:space="preserve">Ostali rashodi za službena putovanja </t>
  </si>
  <si>
    <t>Ostale usluge tek. i investicijskog održavanja</t>
  </si>
  <si>
    <t>Knjige</t>
  </si>
  <si>
    <t>Ostali rashodi za službena putovanja</t>
  </si>
  <si>
    <t>JLS  (Grad Oroslavje)</t>
  </si>
  <si>
    <t>Ostale zakupnine i najamnine</t>
  </si>
  <si>
    <r>
      <t>Sufinanciranje cijene usluge, particip. I sl. (</t>
    </r>
    <r>
      <rPr>
        <i/>
        <sz val="10"/>
        <color theme="3"/>
        <rFont val="Calibri"/>
        <family val="2"/>
        <charset val="238"/>
        <scheme val="minor"/>
      </rPr>
      <t>učenici za kazalište, izložbe i prijevoz)</t>
    </r>
  </si>
  <si>
    <r>
      <t>Seminari, savjetovanja i simpoziji (</t>
    </r>
    <r>
      <rPr>
        <i/>
        <sz val="10"/>
        <color theme="3"/>
        <rFont val="Calibri"/>
        <family val="2"/>
        <charset val="238"/>
        <scheme val="minor"/>
      </rPr>
      <t>kotizacije, tečajevi, osposobljavanja.. ).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</si>
  <si>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čišć.,kreda,pretpl.čas.)</t>
    </r>
  </si>
  <si>
    <r>
      <t>Ostali materijal i sirovine (</t>
    </r>
    <r>
      <rPr>
        <i/>
        <sz val="10"/>
        <color theme="3"/>
        <rFont val="Calibri"/>
        <family val="2"/>
        <charset val="238"/>
        <scheme val="minor"/>
      </rPr>
      <t>nastavni materijal za sve struke)</t>
    </r>
  </si>
  <si>
    <r>
      <t>Materijal i dijelovi za tek. i investic. održavanje (</t>
    </r>
    <r>
      <rPr>
        <i/>
        <sz val="10"/>
        <color theme="3"/>
        <rFont val="Calibri"/>
        <family val="2"/>
        <charset val="238"/>
        <scheme val="minor"/>
      </rPr>
      <t>građ.objekata, opreme i transp.sredstava)</t>
    </r>
  </si>
  <si>
    <r>
      <t>Poštarina (</t>
    </r>
    <r>
      <rPr>
        <i/>
        <sz val="10"/>
        <color theme="3"/>
        <rFont val="Calibri"/>
        <family val="2"/>
        <charset val="238"/>
        <scheme val="minor"/>
      </rPr>
      <t>pisma, tiskanice i sl.)</t>
    </r>
  </si>
  <si>
    <r>
      <t>Usluge tek. i investic.održavanja (</t>
    </r>
    <r>
      <rPr>
        <i/>
        <sz val="10"/>
        <color theme="3"/>
        <rFont val="Calibri"/>
        <family val="2"/>
        <charset val="238"/>
        <scheme val="minor"/>
      </rPr>
      <t>građ.objekata, opreme, prijev.sred.) -popravci sa i bez dijelova</t>
    </r>
  </si>
  <si>
    <r>
      <t>Usluge banaka (</t>
    </r>
    <r>
      <rPr>
        <i/>
        <sz val="10"/>
        <color theme="3"/>
        <rFont val="Calibri"/>
        <family val="2"/>
        <charset val="238"/>
        <scheme val="minor"/>
      </rPr>
      <t>Fina i PBZ)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</si>
  <si>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</si>
  <si>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MINISTARSTVO  / </t>
    </r>
    <r>
      <rPr>
        <i/>
        <sz val="10"/>
        <color theme="3"/>
        <rFont val="Calibri"/>
        <family val="2"/>
        <charset val="238"/>
        <scheme val="minor"/>
      </rPr>
      <t>ostalo- mentorstvo, ref. natjecanja</t>
    </r>
    <r>
      <rPr>
        <b/>
        <sz val="10"/>
        <color theme="1"/>
        <rFont val="Calibri"/>
        <family val="2"/>
        <charset val="238"/>
        <scheme val="minor"/>
      </rPr>
      <t>/</t>
    </r>
  </si>
  <si>
    <r>
      <t>Ostali prihodi za posebne namjene -</t>
    </r>
    <r>
      <rPr>
        <sz val="10"/>
        <color theme="3"/>
        <rFont val="Calibri"/>
        <family val="2"/>
        <charset val="238"/>
        <scheme val="minor"/>
      </rPr>
      <t xml:space="preserve"> izrada duplikata svjedodžbi</t>
    </r>
  </si>
  <si>
    <t>Usluge telefona, telefaksa, interneta</t>
  </si>
  <si>
    <t>Plan</t>
  </si>
  <si>
    <t>Tek.pomoći od HZZ za osposobljavanje bez zasnivanja radnog odnosa</t>
  </si>
  <si>
    <t>Poštarina (pisma, tiskanice i sl.)</t>
  </si>
  <si>
    <t>Usluge banaka</t>
  </si>
  <si>
    <t>VLASTITI PRIHODI i kamate</t>
  </si>
  <si>
    <r>
      <t>POSEBNE NAMJENE (</t>
    </r>
    <r>
      <rPr>
        <b/>
        <i/>
        <sz val="10"/>
        <color theme="3"/>
        <rFont val="Calibri"/>
        <family val="2"/>
        <charset val="238"/>
        <scheme val="minor"/>
      </rPr>
      <t>uplate učenika za izlete, duplik.svjed., refund.sportskih natjec., HZZ-osposobljavanje</t>
    </r>
    <r>
      <rPr>
        <b/>
        <sz val="10"/>
        <color theme="1"/>
        <rFont val="Calibri"/>
        <family val="2"/>
        <charset val="238"/>
        <scheme val="minor"/>
      </rPr>
      <t>)</t>
    </r>
  </si>
  <si>
    <t>Knjige u školskoj knjižnici</t>
  </si>
  <si>
    <r>
      <t>Ostali nespomenuti prihodi po pos.propisima  (</t>
    </r>
    <r>
      <rPr>
        <i/>
        <sz val="10"/>
        <color theme="3"/>
        <rFont val="Calibri"/>
        <family val="2"/>
        <charset val="238"/>
        <scheme val="minor"/>
      </rPr>
      <t>refundacije za sportska natjecanja, crveni križ</t>
    </r>
    <r>
      <rPr>
        <sz val="10"/>
        <color theme="1"/>
        <rFont val="Calibri"/>
        <family val="2"/>
        <charset val="238"/>
        <scheme val="minor"/>
      </rPr>
      <t>)</t>
    </r>
  </si>
  <si>
    <t>Lj.Gaja 1, 49243 OROSLAVJE</t>
  </si>
  <si>
    <t>OIB: 20950883747</t>
  </si>
  <si>
    <t>Ostali rashodi za službena putovanja (dnevnice, prijevozni i ostali troškovi,cestarina)</t>
  </si>
  <si>
    <t>Naknade za prijevoz na posao i s posla</t>
  </si>
  <si>
    <t xml:space="preserve">Ostale intelektualne usluge </t>
  </si>
  <si>
    <t>Prihodi KZŽ za nabavu nefinancijske imovine</t>
  </si>
  <si>
    <t>Ukupno DEC</t>
  </si>
  <si>
    <t>Ostali materijal i dijelovi za tek. i inv. održavanje</t>
  </si>
  <si>
    <t>TEK. POMOĆI IZ DRŽANOG PROR. TEMELJEM PRIJENOSA EU SREDSTAVA</t>
  </si>
  <si>
    <t>311+313+312</t>
  </si>
  <si>
    <t>Naknada za rad e-tehničara</t>
  </si>
  <si>
    <t>Županija KZŽ DECENTRALIZACIJA</t>
  </si>
  <si>
    <t>DRŽ.PRORAČUN - PRIJENOS SREDSTAVA EU</t>
  </si>
  <si>
    <t xml:space="preserve">Tekuće donacije od ostalih subjekata izvan općeg proračuna </t>
  </si>
  <si>
    <r>
      <t>Ostale najamnine i zakupnine (</t>
    </r>
    <r>
      <rPr>
        <i/>
        <sz val="10"/>
        <color theme="3"/>
        <rFont val="Calibri"/>
        <family val="2"/>
        <charset val="238"/>
        <scheme val="minor"/>
      </rPr>
      <t>za nastavu TZK i Praktičnu nastavu</t>
    </r>
    <r>
      <rPr>
        <sz val="10"/>
        <color theme="1"/>
        <rFont val="Calibri"/>
        <family val="2"/>
        <charset val="238"/>
        <scheme val="minor"/>
      </rPr>
      <t>)</t>
    </r>
  </si>
  <si>
    <r>
      <t>Ostale komunalne usluge (</t>
    </r>
    <r>
      <rPr>
        <i/>
        <sz val="10"/>
        <color theme="3"/>
        <rFont val="Calibri"/>
        <family val="2"/>
        <charset val="238"/>
        <scheme val="minor"/>
      </rPr>
      <t>voda, smeće, dimnjač., dezinsekc.i deratiz., zbrinjavanje opasnog otpada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</si>
  <si>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Naknade za rad povjerenstva i druge slične naknade za rad </t>
  </si>
  <si>
    <t>Izmjene i dopune</t>
  </si>
  <si>
    <t>Novi proračun/</t>
  </si>
  <si>
    <t xml:space="preserve">Ostali nespomenuti rashodi poslovanja </t>
  </si>
  <si>
    <t xml:space="preserve">  - 2-</t>
  </si>
  <si>
    <t>Upravne, adm., javnobilj.i ostale pristojbe i naknade</t>
  </si>
  <si>
    <t xml:space="preserve">MINISTARSTVO </t>
  </si>
  <si>
    <t>P0812</t>
  </si>
  <si>
    <t>P0798</t>
  </si>
  <si>
    <t>P0801</t>
  </si>
  <si>
    <t>P0802</t>
  </si>
  <si>
    <t>P0806</t>
  </si>
  <si>
    <t>P0805</t>
  </si>
  <si>
    <t>P0807</t>
  </si>
  <si>
    <t>P0809</t>
  </si>
  <si>
    <t>R3036</t>
  </si>
  <si>
    <t>R3037</t>
  </si>
  <si>
    <t>R3038</t>
  </si>
  <si>
    <t>R3039</t>
  </si>
  <si>
    <t>R3040</t>
  </si>
  <si>
    <t>R3041</t>
  </si>
  <si>
    <t>R3042</t>
  </si>
  <si>
    <t>R3043</t>
  </si>
  <si>
    <t>R3044</t>
  </si>
  <si>
    <t>R3045</t>
  </si>
  <si>
    <t>R3047</t>
  </si>
  <si>
    <t>R3048</t>
  </si>
  <si>
    <t>R3049</t>
  </si>
  <si>
    <t>R3050</t>
  </si>
  <si>
    <t>R3051</t>
  </si>
  <si>
    <t>R3052</t>
  </si>
  <si>
    <t>R3053</t>
  </si>
  <si>
    <t>R3054</t>
  </si>
  <si>
    <t>R3055</t>
  </si>
  <si>
    <t>R3056</t>
  </si>
  <si>
    <t>R3057</t>
  </si>
  <si>
    <t>R3058</t>
  </si>
  <si>
    <t>R3059</t>
  </si>
  <si>
    <t>R3060</t>
  </si>
  <si>
    <t>R3061</t>
  </si>
  <si>
    <t>R3062</t>
  </si>
  <si>
    <t>R3063</t>
  </si>
  <si>
    <t>R3064</t>
  </si>
  <si>
    <t>R3065</t>
  </si>
  <si>
    <t>R3066</t>
  </si>
  <si>
    <t>R3067</t>
  </si>
  <si>
    <t>R3068</t>
  </si>
  <si>
    <t>R3069</t>
  </si>
  <si>
    <t>R3070</t>
  </si>
  <si>
    <t>R3071</t>
  </si>
  <si>
    <t>R3072</t>
  </si>
  <si>
    <t>R3073</t>
  </si>
  <si>
    <t>R3074</t>
  </si>
  <si>
    <t>R3075</t>
  </si>
  <si>
    <t>R3198</t>
  </si>
  <si>
    <t>R3199</t>
  </si>
  <si>
    <t>R4492</t>
  </si>
  <si>
    <t>R4493</t>
  </si>
  <si>
    <t>R4499</t>
  </si>
  <si>
    <t>R4494</t>
  </si>
  <si>
    <t>R4495</t>
  </si>
  <si>
    <t>R4496</t>
  </si>
  <si>
    <t>R4497</t>
  </si>
  <si>
    <t>R4498</t>
  </si>
  <si>
    <t>R5138</t>
  </si>
  <si>
    <t>R5139</t>
  </si>
  <si>
    <t>R4471</t>
  </si>
  <si>
    <t>R5140</t>
  </si>
  <si>
    <t>R4472</t>
  </si>
  <si>
    <t>R4473</t>
  </si>
  <si>
    <t>R4474</t>
  </si>
  <si>
    <t>R4475</t>
  </si>
  <si>
    <t>R4476</t>
  </si>
  <si>
    <t>R4477</t>
  </si>
  <si>
    <t>R4478</t>
  </si>
  <si>
    <t>R4479</t>
  </si>
  <si>
    <t>R4480</t>
  </si>
  <si>
    <t>R4481</t>
  </si>
  <si>
    <t>R5141</t>
  </si>
  <si>
    <t>R5142</t>
  </si>
  <si>
    <t>R4482</t>
  </si>
  <si>
    <t>R4483</t>
  </si>
  <si>
    <t>R4484</t>
  </si>
  <si>
    <t>R4485</t>
  </si>
  <si>
    <t>R4486</t>
  </si>
  <si>
    <t>R4487</t>
  </si>
  <si>
    <t>R5143</t>
  </si>
  <si>
    <t>R4488</t>
  </si>
  <si>
    <t>R4490</t>
  </si>
  <si>
    <t>R5144</t>
  </si>
  <si>
    <t>R4500</t>
  </si>
  <si>
    <t>R4501</t>
  </si>
  <si>
    <t>R4502</t>
  </si>
  <si>
    <t>R4503</t>
  </si>
  <si>
    <t>R4504</t>
  </si>
  <si>
    <t>Kapitalne donacije od ostalih subjekata izvan općeg proračuna</t>
  </si>
  <si>
    <t>ukupno</t>
  </si>
  <si>
    <t>P0810</t>
  </si>
  <si>
    <t>ukupno Ministarstvo znanosti i obrazovanja</t>
  </si>
  <si>
    <t>P0803</t>
  </si>
  <si>
    <t>P0799</t>
  </si>
  <si>
    <t>Sveukupni prihod iz nadležnog proračuna</t>
  </si>
  <si>
    <t>Izvor 5.7.1.</t>
  </si>
  <si>
    <t>Izvor 5.4.1.</t>
  </si>
  <si>
    <t>Izvor 5.2.1.</t>
  </si>
  <si>
    <t>Izvor 4.3.1.</t>
  </si>
  <si>
    <t>Izvor 3.1.1.</t>
  </si>
  <si>
    <t>Izvor 2.1.1.</t>
  </si>
  <si>
    <t xml:space="preserve">Višak prihoda iz prethodne godine </t>
  </si>
  <si>
    <t xml:space="preserve">Višak prihoda iz prethodne godine  </t>
  </si>
  <si>
    <t xml:space="preserve">Ostali materijal i sirovine </t>
  </si>
  <si>
    <t xml:space="preserve">Sitni inventar   </t>
  </si>
  <si>
    <r>
      <t xml:space="preserve">Ostale </t>
    </r>
    <r>
      <rPr>
        <b/>
        <sz val="10"/>
        <color theme="1"/>
        <rFont val="Calibri"/>
        <family val="2"/>
        <charset val="238"/>
        <scheme val="minor"/>
      </rPr>
      <t xml:space="preserve">usluge </t>
    </r>
    <r>
      <rPr>
        <sz val="10"/>
        <color theme="1"/>
        <rFont val="Calibri"/>
        <family val="2"/>
        <charset val="238"/>
        <scheme val="minor"/>
      </rPr>
      <t xml:space="preserve">tek. i investicijskog održavanja </t>
    </r>
  </si>
  <si>
    <t xml:space="preserve">Naknade ostalih troškova osobama izvan radnog odnosa </t>
  </si>
  <si>
    <t>Plaće, ostali rashodi, doprinosi PUN (Baltazar 4)</t>
  </si>
  <si>
    <t xml:space="preserve">Ostali materijal za potrebe redovnog poslovanja </t>
  </si>
  <si>
    <t>Program</t>
  </si>
  <si>
    <t>J011001A102000</t>
  </si>
  <si>
    <t>IZVOR / Ekonomska klasifikacija</t>
  </si>
  <si>
    <t>Pozicija / Funkc.klasifikacija</t>
  </si>
  <si>
    <t>O922</t>
  </si>
  <si>
    <t>Aktivnost:</t>
  </si>
  <si>
    <t>Lokacija:</t>
  </si>
  <si>
    <t>P1106</t>
  </si>
  <si>
    <t>Ostali poslovni građevinski objekti</t>
  </si>
  <si>
    <t>R5489</t>
  </si>
  <si>
    <t>O921</t>
  </si>
  <si>
    <t xml:space="preserve"> - 4 -</t>
  </si>
  <si>
    <t xml:space="preserve">Lokacija: 102KZ02     ŽUPANIJA KRAPINSKO-ZAGORSKA </t>
  </si>
  <si>
    <t>Organizacijska klasifikacija:OOO2016998</t>
  </si>
  <si>
    <r>
      <t xml:space="preserve">T103000 </t>
    </r>
    <r>
      <rPr>
        <sz val="10"/>
        <color theme="1"/>
        <rFont val="Calibri"/>
        <family val="2"/>
        <charset val="238"/>
        <scheme val="minor"/>
      </rPr>
      <t>Tek.projekt opremanja</t>
    </r>
  </si>
  <si>
    <r>
      <t xml:space="preserve">A102000 </t>
    </r>
    <r>
      <rPr>
        <sz val="10"/>
        <color theme="1"/>
        <rFont val="Calibri"/>
        <family val="2"/>
        <charset val="238"/>
        <scheme val="minor"/>
      </rPr>
      <t>Redovni poslovi SŠ</t>
    </r>
  </si>
  <si>
    <r>
      <t xml:space="preserve">A102002 </t>
    </r>
    <r>
      <rPr>
        <sz val="10"/>
        <color theme="1"/>
        <rFont val="Calibri"/>
        <family val="2"/>
        <charset val="238"/>
        <scheme val="minor"/>
      </rPr>
      <t>Dopunski program SŠ</t>
    </r>
  </si>
  <si>
    <t>Program:</t>
  </si>
  <si>
    <t>J011003A102002</t>
  </si>
  <si>
    <t>Organizacijska klasifikacija: OO72016998</t>
  </si>
  <si>
    <t>Funkc.        klasifik.</t>
  </si>
  <si>
    <t>Organizacijska klasifikacija: OOO2016998</t>
  </si>
  <si>
    <t xml:space="preserve">  - 3-</t>
  </si>
  <si>
    <t>102KZ02</t>
  </si>
  <si>
    <t xml:space="preserve">Pozicija </t>
  </si>
  <si>
    <t>RASHODI IZ DOPUNSKIH SREDSTAVA /NENADLEŽNI PRORAČUN,                                            VLASTITI I OSTALI PRIHODI/</t>
  </si>
  <si>
    <t xml:space="preserve">  - 5-</t>
  </si>
  <si>
    <t xml:space="preserve"> - 6 -</t>
  </si>
  <si>
    <t>Ravnateljica:</t>
  </si>
  <si>
    <t xml:space="preserve">                    Natalija Mučnjak, prof.</t>
  </si>
  <si>
    <t>I.</t>
  </si>
  <si>
    <t>2019.</t>
  </si>
  <si>
    <t>Fin.plan za 2019.</t>
  </si>
  <si>
    <t>Ostali rashodi za sl. putovanja</t>
  </si>
  <si>
    <r>
      <t>Ostale nespomenute usluge (</t>
    </r>
    <r>
      <rPr>
        <i/>
        <sz val="10"/>
        <color theme="3"/>
        <rFont val="Calibri"/>
        <family val="2"/>
        <charset val="238"/>
        <scheme val="minor"/>
      </rPr>
      <t>provjera diploma i sl.)</t>
    </r>
  </si>
  <si>
    <t>Naknade ostalih troškova osobama izvan rad.odnosa</t>
  </si>
  <si>
    <t>Sredstva za investicijske radove - ugradnja PVC stolarije</t>
  </si>
  <si>
    <t>1 - ostali prihodi /refundacije za natjecanja, Novig.pr.</t>
  </si>
  <si>
    <t xml:space="preserve"> 2- rad e-tehničara</t>
  </si>
  <si>
    <t xml:space="preserve"> 3- plaće i naknade PUN (Baltazar 4)</t>
  </si>
  <si>
    <t>Prihodi Županije - izvorna sredstva KZŽ (1-3)</t>
  </si>
  <si>
    <t>Ukupno 671211</t>
  </si>
  <si>
    <t>ukupno DEC , investic. i oprema</t>
  </si>
  <si>
    <t>Rash.za nabavu dugotr.nef.imovine</t>
  </si>
  <si>
    <t xml:space="preserve">KZŽ - izvorna sredstva po posebnim zahtjevima </t>
  </si>
  <si>
    <t xml:space="preserve">Naknade za prijevoz na posao i s posla za PUN </t>
  </si>
  <si>
    <t>Usluge tekućeg i investicijskog održavanja</t>
  </si>
  <si>
    <t>Izvorna županijska sredstva za investicijske radove i opremu</t>
  </si>
  <si>
    <t>Prihodi za usluge tek. i invest. održavanja zgrade</t>
  </si>
  <si>
    <t xml:space="preserve">NENADLEŽNI PRORAČUN / DOPUNSKI PRIHODI </t>
  </si>
  <si>
    <t>Ukupni prihodi</t>
  </si>
  <si>
    <t xml:space="preserve">      RASHODI IZ DECENTRALIZIRANIH I IZVORNIH SREDSTAVA KZŽ</t>
  </si>
  <si>
    <t>P0815</t>
  </si>
  <si>
    <t>R5934</t>
  </si>
  <si>
    <t>Manjak prihoda poslovanja</t>
  </si>
  <si>
    <t>R4952</t>
  </si>
  <si>
    <t>R5933</t>
  </si>
  <si>
    <t>R4997</t>
  </si>
  <si>
    <t>R5932</t>
  </si>
  <si>
    <t>R5009</t>
  </si>
  <si>
    <t>P1178</t>
  </si>
  <si>
    <t>R4865</t>
  </si>
  <si>
    <r>
      <t>Ostali nespomenuti rashodi poslovanja (</t>
    </r>
    <r>
      <rPr>
        <i/>
        <sz val="8"/>
        <color theme="3" tint="-0.499984740745262"/>
        <rFont val="Calibri"/>
        <family val="2"/>
        <charset val="238"/>
        <scheme val="minor"/>
      </rPr>
      <t>dana jamstva i sl...)</t>
    </r>
  </si>
  <si>
    <t>R4821</t>
  </si>
  <si>
    <t>R4912</t>
  </si>
  <si>
    <t xml:space="preserve">                                                            Predsjednik Školskog odbora:</t>
  </si>
  <si>
    <t xml:space="preserve">                                                                      Davor Sokač, dipl.ing.</t>
  </si>
  <si>
    <t>Ljudevita Gaja 1</t>
  </si>
  <si>
    <t>žiro-račun: IBAN HR6323400091110040032</t>
  </si>
  <si>
    <t>49243 OROSLAVJE</t>
  </si>
  <si>
    <t>Tel: 049/588-740 (centrala); 049/588-650 (računovodstvo)</t>
  </si>
  <si>
    <t>Ukupno planirani prihodi izmjenom Plana</t>
  </si>
  <si>
    <t>kn</t>
  </si>
  <si>
    <t>Prihodi: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</si>
  <si>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NADLEŽNI PRORAČUN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</si>
  <si>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NENADLEŽNI PRORAČUN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</si>
  <si>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VLASTITI PRIHODI</t>
    </r>
  </si>
  <si>
    <t>Rashodi: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</si>
  <si>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DECENTRALIZIRANA SREDSTVA KZŽ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</si>
  <si>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MINISTARSTVO (plaće i ostalo)</t>
    </r>
  </si>
  <si>
    <t xml:space="preserve">          Natalija Mučnjak, prof.</t>
  </si>
  <si>
    <t>U prihode je uvršten prenešeni višak iz prethodne godine. Primljena sredstva namijenjena su za pokrivanje rashoda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</si>
  <si>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IZVORNA SREDSTVA KZŽ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</si>
  <si>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JLS - GRAD OROSLAVJE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</si>
  <si>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TEK.POMOĆI - PRIJENOS EU SREDSTAVA</t>
    </r>
  </si>
  <si>
    <r>
      <t xml:space="preserve">Ukupno planirani rashodi izmjenom Plana </t>
    </r>
    <r>
      <rPr>
        <sz val="11"/>
        <color theme="1"/>
        <rFont val="Calibri"/>
        <family val="2"/>
        <charset val="238"/>
        <scheme val="minor"/>
      </rPr>
      <t>su u okviru planiranih prihoda.</t>
    </r>
  </si>
  <si>
    <t>REBALANS FINANCIJSKOG PLANA ZA 2020.</t>
  </si>
  <si>
    <t>2020.</t>
  </si>
  <si>
    <t>Fin.plan za 2020.</t>
  </si>
  <si>
    <t>U Oroslavju,  _________________ 2020.</t>
  </si>
  <si>
    <t xml:space="preserve">Prihodi od prodaje </t>
  </si>
  <si>
    <t>Tek. pomoći prorač. korisn. iz prorač. koji im nije nadležan  (mentorstvo,ref.drž.natjec.,financ.aktiva za žup.voditelje, izletnina, plaće)</t>
  </si>
  <si>
    <t>Kapitalne pomoći iz državnog proračuna pror. korisnicima proračuna jLP(R)</t>
  </si>
  <si>
    <t>Plaće za zaposlene</t>
  </si>
  <si>
    <t>R6486</t>
  </si>
  <si>
    <t>Novčana naknada poslodavca zbog nezapošljavanja osoba s invaliditetom</t>
  </si>
  <si>
    <t>Ostali nenavedeni rashodi za nezaposlene</t>
  </si>
  <si>
    <t>R6487</t>
  </si>
  <si>
    <t>R6488</t>
  </si>
  <si>
    <t>R6489</t>
  </si>
  <si>
    <t>Doprinosi za mirovinsko osiguranje</t>
  </si>
  <si>
    <t>Doprinosi za zdravstveno osiguranje</t>
  </si>
  <si>
    <t>Uređaji</t>
  </si>
  <si>
    <t>KLASA:400-02/20-01/02</t>
  </si>
  <si>
    <t>URBROJ:2113/04-380/1-4-04-20-1</t>
  </si>
  <si>
    <t>Voditeljica računovodstva:</t>
  </si>
  <si>
    <t>Ivana Klenkar, mag. oec.</t>
  </si>
  <si>
    <t>Tekuće pomoći od fizičkih osoba</t>
  </si>
  <si>
    <t>Kamate na depozite po viđenju</t>
  </si>
  <si>
    <t>Ostali troškovi na službenom putu</t>
  </si>
  <si>
    <t>P1248</t>
  </si>
  <si>
    <t>Stručna literatura</t>
  </si>
  <si>
    <t>Usluge pri registraciji prijevoznih sredstava</t>
  </si>
  <si>
    <t>Naknade ostalih troškova osobama izvan radnog odnosa</t>
  </si>
  <si>
    <t>Premije osiguranja prijevoznih sredstava</t>
  </si>
  <si>
    <t>Nastavni materijal</t>
  </si>
  <si>
    <t>Premije osiguranja zaposlenika</t>
  </si>
  <si>
    <r>
      <t>Prihodi od pruženih usluga (</t>
    </r>
    <r>
      <rPr>
        <i/>
        <sz val="10"/>
        <color theme="3"/>
        <rFont val="Calibri"/>
        <family val="2"/>
        <charset val="238"/>
        <scheme val="minor"/>
      </rPr>
      <t>obraz.odraslih)</t>
    </r>
  </si>
  <si>
    <t>Tekuće pomoći iz DP temeljem prijenosa EU sredstava (Erasmus +) novi K-2</t>
  </si>
  <si>
    <t>R6236</t>
  </si>
  <si>
    <t>Licence</t>
  </si>
  <si>
    <t>Stručni ispiti</t>
  </si>
  <si>
    <r>
      <t xml:space="preserve">                                         OBRAZLOŽENJE UZ</t>
    </r>
    <r>
      <rPr>
        <b/>
        <sz val="12"/>
        <color theme="1"/>
        <rFont val="Calibri"/>
        <family val="2"/>
        <charset val="238"/>
        <scheme val="minor"/>
      </rPr>
      <t xml:space="preserve"> I. REBALANS</t>
    </r>
    <r>
      <rPr>
        <sz val="11"/>
        <color theme="1"/>
        <rFont val="Calibri"/>
        <family val="2"/>
        <charset val="238"/>
        <scheme val="minor"/>
      </rPr>
      <t xml:space="preserve"> FINANCIJSKOG PLANA ZA 2020. GODINU</t>
    </r>
  </si>
  <si>
    <t>ivana.klenkar@skole.hr</t>
  </si>
  <si>
    <t>Oroslavje, 19. lipnja 2020.</t>
  </si>
  <si>
    <t>Na inicijativu osnivača - Krapinsko-zagorske županije pristupili smo izradi I. Rebalansa za 2020. godinu.</t>
  </si>
  <si>
    <t>koji će nastupiti u 2020. godini.</t>
  </si>
  <si>
    <t>Plan prihoda Škole po I. Rebalansu manji je za 448.600,00 kn od planiranih i to:</t>
  </si>
  <si>
    <t xml:space="preserve"> - smanjen plan prihoda KZŽ iz decentraliziranih sredstava za 117.749,00 kn i povećan iz izvornih</t>
  </si>
  <si>
    <t>sredstava za 44.649,00 kn.</t>
  </si>
  <si>
    <t>Projekt Baltazar 4 - od 04.11.2019. imamo zaposlena dva pomoćnika u nastavi/</t>
  </si>
  <si>
    <t xml:space="preserve"> /Novi ugovor o djelu s e-tehničarom/ I. izmjena plana raspodjele decentraliziranih sredstava za MFR</t>
  </si>
  <si>
    <t>i investicijsko ulaganje: SŠ i učenički domovi - proračun KZŽ 2020./</t>
  </si>
  <si>
    <r>
      <t xml:space="preserve"> - smanjen plan prihoda iz nenadležnog proračuna - </t>
    </r>
    <r>
      <rPr>
        <b/>
        <sz val="11"/>
        <color theme="1"/>
        <rFont val="Calibri"/>
        <family val="2"/>
        <charset val="238"/>
        <scheme val="minor"/>
      </rPr>
      <t>MZO</t>
    </r>
    <r>
      <rPr>
        <sz val="11"/>
        <color theme="1"/>
        <rFont val="Calibri"/>
        <family val="2"/>
        <charset val="238"/>
        <scheme val="minor"/>
      </rPr>
      <t xml:space="preserve"> (plaće, Regres, Božićnica)</t>
    </r>
  </si>
  <si>
    <r>
      <t xml:space="preserve"> - smanjen plan prihoda iz nenadležnog proračuna</t>
    </r>
    <r>
      <rPr>
        <b/>
        <sz val="11"/>
        <color theme="1"/>
        <rFont val="Calibri"/>
        <family val="2"/>
        <charset val="238"/>
        <scheme val="minor"/>
      </rPr>
      <t xml:space="preserve"> JLS</t>
    </r>
    <r>
      <rPr>
        <sz val="11"/>
        <color theme="1"/>
        <rFont val="Calibri"/>
        <family val="2"/>
        <charset val="238"/>
        <scheme val="minor"/>
      </rPr>
      <t xml:space="preserve"> (Grad Oroslavje) za:</t>
    </r>
  </si>
  <si>
    <t xml:space="preserve"> /U proračunu Grada Oroslavja za 2020. smanjena su sredstva pomoći Školi/  </t>
  </si>
  <si>
    <t>smanjenje plana prihoda ukupno:</t>
  </si>
  <si>
    <t>višak vlastiti prihodi (62.596,54), višak prihoda MZO za nabavu opreme i stručni aktivi (36.764,82),</t>
  </si>
  <si>
    <t>u Zagorju" (9.027,97)/</t>
  </si>
  <si>
    <t xml:space="preserve"> /prijenos prihoda po projektu Erasmus+ (276.056,24), višak donacije (6.606,87)</t>
  </si>
  <si>
    <t>manjak sredstava KZŽ Božićnica i regres Baltazar 4 (2.083,32), višak sredstava projekt "Za mlade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</si>
  <si>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DONACIJE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</si>
  <si>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POSEBNE NAMJENE</t>
    </r>
  </si>
  <si>
    <r>
      <t xml:space="preserve">Od toga </t>
    </r>
    <r>
      <rPr>
        <b/>
        <sz val="11"/>
        <color theme="1"/>
        <rFont val="Calibri"/>
        <family val="2"/>
        <charset val="238"/>
        <scheme val="minor"/>
      </rPr>
      <t>VIŠAK/MANJAK PRIHODA IZ PRETHODNE GODINE</t>
    </r>
  </si>
  <si>
    <t xml:space="preserve"> - smanjen plan prihoda zbog COVID-19 situacije, uvedena nova stavka tekućih pomoći od</t>
  </si>
  <si>
    <t>fizičkih osoba (B. Čičko - vijećnička naknada)</t>
  </si>
  <si>
    <t xml:space="preserve"> - smanjen plan prihoda zbog COVID-19 situacije i neodvijanja školskih izleta</t>
  </si>
  <si>
    <t xml:space="preserve"> - smanjen plan prihoda zbog COVID-19 situacije i odgode odvijanja obrazovanja odraslih</t>
  </si>
  <si>
    <t xml:space="preserve"> /dodatak Temeljnom kolektivnom ugovoru o o suspenziji povećanja  osnovice plaće za</t>
  </si>
  <si>
    <t xml:space="preserve"> 2% u lipnju i 2% u listopadu/</t>
  </si>
  <si>
    <r>
      <t xml:space="preserve">Značajnija smanjenja/povećanja rashoda (iznosi </t>
    </r>
    <r>
      <rPr>
        <b/>
        <sz val="11"/>
        <color theme="1"/>
        <rFont val="Calibri"/>
        <family val="2"/>
        <charset val="238"/>
      </rPr>
      <t xml:space="preserve">˂ </t>
    </r>
    <r>
      <rPr>
        <b/>
        <sz val="11"/>
        <color theme="1"/>
        <rFont val="Calibri"/>
        <family val="2"/>
        <charset val="238"/>
        <scheme val="minor"/>
      </rPr>
      <t>od 5000,00 kn) su na slijedećim stavkama,</t>
    </r>
  </si>
  <si>
    <t>a uzrok ima je većinom novonastala COVID-19 situacija.</t>
  </si>
  <si>
    <t xml:space="preserve"> /smanjen broj odlazaka na službeni put nastavnika (seminari, tečajevi, stručni skupovi…)/</t>
  </si>
  <si>
    <t xml:space="preserve"> - smanjen je plan rashoda prijevoza na posao i sa posla </t>
  </si>
  <si>
    <t xml:space="preserve"> - smanjen je plan rashoda službenih putovanja</t>
  </si>
  <si>
    <t xml:space="preserve"> /za vrijeme rada od kuće nije se isplaćivala naknada za prijevoz na posao i s posla/</t>
  </si>
  <si>
    <t xml:space="preserve"> - smanjen je plan rashoda za nabavu opreme</t>
  </si>
  <si>
    <t xml:space="preserve"> /upute KZŽ o racionalizaciji sredstava/</t>
  </si>
  <si>
    <t xml:space="preserve"> - smanjen je plan rashoda za nabavu sitnog inventara </t>
  </si>
  <si>
    <t xml:space="preserve"> /neodržavanje praktične nastave i nastave TZK u unajmljenim prostorima/</t>
  </si>
  <si>
    <t xml:space="preserve"> - smanjen je plan rashoda od najamnina i zakupnina</t>
  </si>
  <si>
    <t xml:space="preserve"> /povećan je plan rashoda za plaće dvoje stručno-komunikacijska posrednika </t>
  </si>
  <si>
    <t xml:space="preserve"> - povećan je plan rashoda za uredski materijal</t>
  </si>
  <si>
    <t xml:space="preserve"> /povećana potrošnja papira i tonera e-Račun/</t>
  </si>
  <si>
    <t xml:space="preserve"> - povećan je plan rashoda za nastavni materijal</t>
  </si>
  <si>
    <t xml:space="preserve"> /očekuje se povećana potrošnja početkom nove školske godine/</t>
  </si>
  <si>
    <t xml:space="preserve"> - smanjen je plan rashoda za grafičke i tiskarske usluge, usluge kopiranja, uveza i sl.</t>
  </si>
  <si>
    <t xml:space="preserve"> /nemogućnost promocije škole na terenu/</t>
  </si>
  <si>
    <t>u projektu Baltazar4, povećanje bruto osnovice plaće e-tehničar, smanjenje broja natjecanja</t>
  </si>
  <si>
    <t>i rashoda službenog puta/</t>
  </si>
  <si>
    <t xml:space="preserve"> - smanjen plan rashoda materijala i dijelova za tekuće i investicijsko održavanje</t>
  </si>
  <si>
    <t xml:space="preserve"> -smanjene stavke rashoda za službena putovanja, sitni inventar, opremu te grafičke i tiskarske usluge</t>
  </si>
  <si>
    <t xml:space="preserve"> - povećane stavke za nabavu uređaja i ostalih nespomenutih rashoda poslovanja s obzirom na</t>
  </si>
  <si>
    <t>neizvjesnost situacije</t>
  </si>
  <si>
    <t xml:space="preserve"> - smanjen plan rashoda službenog puta, komunikacije i prijevoza zbog neodvijanja školskih izleta</t>
  </si>
  <si>
    <t>te ukidanja mjere stručnog osposobljavanja za rad</t>
  </si>
  <si>
    <t xml:space="preserve"> - smanjene su stavke za nabavu opreme, usluge tekućeg i investicijskog održavanja te premije osiguranja</t>
  </si>
  <si>
    <t xml:space="preserve"> - povećana je stavka rashoda za uređaje  - nabava 3D printera, izrada vizira</t>
  </si>
  <si>
    <t xml:space="preserve"> - izvršena preraspodjela postojećih planiranih sredstava unutar pozicija plana</t>
  </si>
  <si>
    <t>povećane su stavke za rashode prijevoza, rashode za učenike u projektu, uređaje i opremu/</t>
  </si>
  <si>
    <t xml:space="preserve"> /smanjene su stavke za rashode uredskog materijalapromidžbe i informiranja te ostali nespomenuti rashodi,</t>
  </si>
  <si>
    <t xml:space="preserve"> - smanjene stavke plaći uslijed dodataka Temeljnom kolektivnom ugovoru o o suspenziji povećanja </t>
  </si>
  <si>
    <t xml:space="preserve"> osnovice plaće za  2% u lipnju i 2% u listopadu te stavki uređaja koji su primljeni krajem 2019. (laptopi)</t>
  </si>
  <si>
    <t>Ukupno smanjenje DEC:</t>
  </si>
  <si>
    <t>Ukupno smanjenje KZŽ - dec i izvorna:</t>
  </si>
  <si>
    <t>P1274</t>
  </si>
  <si>
    <t>P1275</t>
  </si>
  <si>
    <t>P1276</t>
  </si>
  <si>
    <t>P1277</t>
  </si>
  <si>
    <t>R6728</t>
  </si>
  <si>
    <t>R6729</t>
  </si>
  <si>
    <t>R6730</t>
  </si>
  <si>
    <t>R6731</t>
  </si>
  <si>
    <t>R6732</t>
  </si>
  <si>
    <t>R6733</t>
  </si>
  <si>
    <t>R6734</t>
  </si>
  <si>
    <t>R6735</t>
  </si>
  <si>
    <t>R6736</t>
  </si>
  <si>
    <t>R6490</t>
  </si>
  <si>
    <t>R6237</t>
  </si>
  <si>
    <t>R6738</t>
  </si>
  <si>
    <t>R6737</t>
  </si>
  <si>
    <t>R6743</t>
  </si>
  <si>
    <t>R6742</t>
  </si>
  <si>
    <t>R6739</t>
  </si>
  <si>
    <t>R6740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</si>
</sst>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i/>
      <sz val="11"/>
      <color theme="1" tint="0.14999847407452621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325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1" fillId="6" borderId="7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wrapText="1"/>
    </xf>
    <xf numFmtId="0" fontId="4" fillId="5" borderId="1" xfId="0" applyFont="1" applyFill="1" applyBorder="1"/>
    <xf numFmtId="0" fontId="1" fillId="6" borderId="7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5" borderId="7" xfId="0" applyFont="1" applyFill="1" applyBorder="1"/>
    <xf numFmtId="0" fontId="2" fillId="0" borderId="0" xfId="0" applyFont="1" applyBorder="1"/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8" borderId="0" xfId="0" applyFill="1"/>
    <xf numFmtId="0" fontId="1" fillId="0" borderId="0" xfId="0" applyFont="1"/>
    <xf numFmtId="4" fontId="8" fillId="0" borderId="7" xfId="0" applyNumberFormat="1" applyFont="1" applyBorder="1"/>
    <xf numFmtId="4" fontId="8" fillId="0" borderId="3" xfId="0" applyNumberFormat="1" applyFont="1" applyBorder="1" applyAlignment="1"/>
    <xf numFmtId="4" fontId="8" fillId="0" borderId="0" xfId="0" applyNumberFormat="1" applyFont="1" applyBorder="1"/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4" fontId="9" fillId="0" borderId="8" xfId="0" applyNumberFormat="1" applyFont="1" applyBorder="1" applyAlignment="1">
      <alignment horizontal="right"/>
    </xf>
    <xf numFmtId="4" fontId="9" fillId="5" borderId="7" xfId="0" applyNumberFormat="1" applyFont="1" applyFill="1" applyBorder="1" applyAlignment="1">
      <alignment horizontal="right"/>
    </xf>
    <xf numFmtId="4" fontId="9" fillId="6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0" fontId="4" fillId="9" borderId="7" xfId="0" applyFont="1" applyFill="1" applyBorder="1" applyAlignment="1">
      <alignment vertical="center" wrapText="1"/>
    </xf>
    <xf numFmtId="4" fontId="9" fillId="9" borderId="8" xfId="0" applyNumberFormat="1" applyFont="1" applyFill="1" applyBorder="1" applyAlignment="1">
      <alignment horizontal="right"/>
    </xf>
    <xf numFmtId="4" fontId="9" fillId="5" borderId="8" xfId="0" applyNumberFormat="1" applyFont="1" applyFill="1" applyBorder="1"/>
    <xf numFmtId="0" fontId="2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0" fontId="2" fillId="0" borderId="6" xfId="0" applyFont="1" applyBorder="1" applyAlignment="1">
      <alignment vertical="center"/>
    </xf>
    <xf numFmtId="4" fontId="10" fillId="0" borderId="12" xfId="0" applyNumberFormat="1" applyFont="1" applyBorder="1"/>
    <xf numFmtId="4" fontId="9" fillId="5" borderId="5" xfId="0" applyNumberFormat="1" applyFont="1" applyFill="1" applyBorder="1" applyAlignment="1">
      <alignment horizontal="right"/>
    </xf>
    <xf numFmtId="0" fontId="12" fillId="0" borderId="0" xfId="0" applyFont="1"/>
    <xf numFmtId="0" fontId="12" fillId="3" borderId="0" xfId="0" applyFont="1" applyFill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4" fontId="11" fillId="6" borderId="7" xfId="0" applyNumberFormat="1" applyFont="1" applyFill="1" applyBorder="1" applyAlignment="1">
      <alignment horizontal="right"/>
    </xf>
    <xf numFmtId="4" fontId="12" fillId="0" borderId="7" xfId="0" applyNumberFormat="1" applyFont="1" applyBorder="1" applyAlignment="1">
      <alignment horizontal="right"/>
    </xf>
    <xf numFmtId="4" fontId="12" fillId="7" borderId="6" xfId="0" applyNumberFormat="1" applyFont="1" applyFill="1" applyBorder="1" applyAlignment="1">
      <alignment horizontal="right"/>
    </xf>
    <xf numFmtId="4" fontId="12" fillId="7" borderId="7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7" xfId="0" applyNumberFormat="1" applyFont="1" applyBorder="1" applyAlignment="1"/>
    <xf numFmtId="4" fontId="12" fillId="0" borderId="7" xfId="0" applyNumberFormat="1" applyFont="1" applyBorder="1" applyAlignment="1">
      <alignment wrapText="1"/>
    </xf>
    <xf numFmtId="4" fontId="12" fillId="0" borderId="3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wrapText="1"/>
    </xf>
    <xf numFmtId="4" fontId="12" fillId="0" borderId="7" xfId="0" applyNumberFormat="1" applyFont="1" applyBorder="1"/>
    <xf numFmtId="4" fontId="12" fillId="0" borderId="5" xfId="0" applyNumberFormat="1" applyFont="1" applyBorder="1" applyAlignment="1">
      <alignment wrapText="1"/>
    </xf>
    <xf numFmtId="4" fontId="11" fillId="5" borderId="7" xfId="0" applyNumberFormat="1" applyFont="1" applyFill="1" applyBorder="1"/>
    <xf numFmtId="4" fontId="12" fillId="0" borderId="4" xfId="0" applyNumberFormat="1" applyFont="1" applyBorder="1"/>
    <xf numFmtId="4" fontId="12" fillId="0" borderId="5" xfId="0" applyNumberFormat="1" applyFont="1" applyBorder="1" applyAlignment="1">
      <alignment horizontal="right"/>
    </xf>
    <xf numFmtId="0" fontId="4" fillId="5" borderId="7" xfId="0" applyFont="1" applyFill="1" applyBorder="1" applyAlignment="1">
      <alignment vertical="center" wrapText="1"/>
    </xf>
    <xf numFmtId="0" fontId="1" fillId="5" borderId="5" xfId="0" applyFont="1" applyFill="1" applyBorder="1"/>
    <xf numFmtId="4" fontId="9" fillId="5" borderId="10" xfId="0" applyNumberFormat="1" applyFont="1" applyFill="1" applyBorder="1"/>
    <xf numFmtId="0" fontId="0" fillId="0" borderId="12" xfId="0" applyBorder="1"/>
    <xf numFmtId="0" fontId="0" fillId="2" borderId="12" xfId="0" applyFont="1" applyFill="1" applyBorder="1"/>
    <xf numFmtId="4" fontId="9" fillId="0" borderId="12" xfId="0" applyNumberFormat="1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1" fillId="5" borderId="8" xfId="0" applyFont="1" applyFill="1" applyBorder="1"/>
    <xf numFmtId="0" fontId="4" fillId="5" borderId="8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9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5" borderId="10" xfId="0" applyFont="1" applyFill="1" applyBorder="1"/>
    <xf numFmtId="0" fontId="2" fillId="0" borderId="10" xfId="0" applyFont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4" fillId="5" borderId="8" xfId="0" applyFont="1" applyFill="1" applyBorder="1"/>
    <xf numFmtId="0" fontId="4" fillId="5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shrinkToFit="1"/>
    </xf>
    <xf numFmtId="4" fontId="10" fillId="10" borderId="7" xfId="0" applyNumberFormat="1" applyFont="1" applyFill="1" applyBorder="1" applyAlignment="1">
      <alignment shrinkToFit="1"/>
    </xf>
    <xf numFmtId="0" fontId="4" fillId="3" borderId="7" xfId="0" applyFont="1" applyFill="1" applyBorder="1" applyAlignment="1">
      <alignment vertical="center" wrapText="1"/>
    </xf>
    <xf numFmtId="4" fontId="9" fillId="3" borderId="7" xfId="0" applyNumberFormat="1" applyFont="1" applyFill="1" applyBorder="1" applyAlignment="1">
      <alignment horizontal="right"/>
    </xf>
    <xf numFmtId="0" fontId="4" fillId="4" borderId="8" xfId="0" applyFont="1" applyFill="1" applyBorder="1"/>
    <xf numFmtId="0" fontId="4" fillId="9" borderId="8" xfId="0" applyFont="1" applyFill="1" applyBorder="1" applyAlignment="1">
      <alignment horizontal="left" vertical="center"/>
    </xf>
    <xf numFmtId="0" fontId="2" fillId="4" borderId="5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4" xfId="0" applyNumberFormat="1" applyFont="1" applyBorder="1"/>
    <xf numFmtId="4" fontId="1" fillId="0" borderId="7" xfId="0" applyNumberFormat="1" applyFont="1" applyBorder="1"/>
    <xf numFmtId="4" fontId="1" fillId="0" borderId="0" xfId="0" applyNumberFormat="1" applyFont="1"/>
    <xf numFmtId="4" fontId="1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2" fillId="3" borderId="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4" fontId="12" fillId="0" borderId="0" xfId="0" applyNumberFormat="1" applyFont="1" applyBorder="1"/>
    <xf numFmtId="4" fontId="1" fillId="0" borderId="0" xfId="0" applyNumberFormat="1" applyFont="1" applyBorder="1"/>
    <xf numFmtId="0" fontId="4" fillId="9" borderId="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shrinkToFit="1"/>
    </xf>
    <xf numFmtId="0" fontId="0" fillId="12" borderId="0" xfId="0" applyFill="1" applyAlignment="1">
      <alignment horizontal="left"/>
    </xf>
    <xf numFmtId="0" fontId="0" fillId="12" borderId="0" xfId="0" applyFill="1"/>
    <xf numFmtId="4" fontId="20" fillId="0" borderId="8" xfId="0" applyNumberFormat="1" applyFont="1" applyBorder="1" applyAlignment="1">
      <alignment horizontal="right"/>
    </xf>
    <xf numFmtId="0" fontId="1" fillId="12" borderId="18" xfId="0" applyFont="1" applyFill="1" applyBorder="1"/>
    <xf numFmtId="0" fontId="0" fillId="12" borderId="18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right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4" fontId="16" fillId="0" borderId="20" xfId="0" applyNumberFormat="1" applyFont="1" applyBorder="1"/>
    <xf numFmtId="0" fontId="17" fillId="3" borderId="20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right"/>
    </xf>
    <xf numFmtId="4" fontId="12" fillId="7" borderId="0" xfId="0" applyNumberFormat="1" applyFont="1" applyFill="1" applyBorder="1" applyAlignment="1">
      <alignment horizontal="right"/>
    </xf>
    <xf numFmtId="0" fontId="0" fillId="3" borderId="20" xfId="0" applyFont="1" applyFill="1" applyBorder="1"/>
    <xf numFmtId="4" fontId="21" fillId="11" borderId="20" xfId="0" applyNumberFormat="1" applyFont="1" applyFill="1" applyBorder="1"/>
    <xf numFmtId="0" fontId="0" fillId="12" borderId="8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/>
    <xf numFmtId="0" fontId="4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16" fillId="0" borderId="7" xfId="0" applyNumberFormat="1" applyFont="1" applyBorder="1"/>
    <xf numFmtId="4" fontId="0" fillId="0" borderId="1" xfId="0" applyNumberFormat="1" applyFont="1" applyBorder="1"/>
    <xf numFmtId="4" fontId="0" fillId="0" borderId="7" xfId="0" applyNumberFormat="1" applyFont="1" applyBorder="1"/>
    <xf numFmtId="4" fontId="0" fillId="3" borderId="7" xfId="0" applyNumberFormat="1" applyFont="1" applyFill="1" applyBorder="1" applyAlignment="1">
      <alignment horizontal="right"/>
    </xf>
    <xf numFmtId="4" fontId="0" fillId="3" borderId="6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/>
    <xf numFmtId="4" fontId="0" fillId="0" borderId="0" xfId="0" applyNumberFormat="1" applyFont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7" borderId="7" xfId="0" applyNumberFormat="1" applyFont="1" applyFill="1" applyBorder="1" applyAlignment="1">
      <alignment horizontal="right"/>
    </xf>
    <xf numFmtId="4" fontId="0" fillId="7" borderId="6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/>
    <xf numFmtId="4" fontId="0" fillId="0" borderId="5" xfId="0" applyNumberFormat="1" applyFont="1" applyBorder="1"/>
    <xf numFmtId="4" fontId="0" fillId="0" borderId="8" xfId="0" applyNumberFormat="1" applyFont="1" applyBorder="1" applyAlignment="1">
      <alignment wrapText="1"/>
    </xf>
    <xf numFmtId="4" fontId="0" fillId="0" borderId="11" xfId="0" applyNumberFormat="1" applyFont="1" applyBorder="1" applyAlignment="1"/>
    <xf numFmtId="4" fontId="0" fillId="0" borderId="7" xfId="0" applyNumberFormat="1" applyFont="1" applyFill="1" applyBorder="1"/>
    <xf numFmtId="4" fontId="0" fillId="0" borderId="9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/>
    <xf numFmtId="4" fontId="0" fillId="0" borderId="7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4" fontId="0" fillId="0" borderId="7" xfId="0" applyNumberFormat="1" applyFont="1" applyBorder="1" applyAlignment="1"/>
    <xf numFmtId="4" fontId="1" fillId="0" borderId="7" xfId="0" applyNumberFormat="1" applyFont="1" applyBorder="1" applyAlignment="1">
      <alignment horizontal="right"/>
    </xf>
    <xf numFmtId="0" fontId="2" fillId="0" borderId="1" xfId="0" applyFont="1" applyBorder="1"/>
    <xf numFmtId="4" fontId="0" fillId="0" borderId="0" xfId="0" applyNumberFormat="1" applyFont="1" applyBorder="1"/>
    <xf numFmtId="0" fontId="1" fillId="0" borderId="4" xfId="0" applyFont="1" applyBorder="1" applyAlignment="1">
      <alignment vertical="center"/>
    </xf>
    <xf numFmtId="4" fontId="1" fillId="0" borderId="11" xfId="0" applyNumberFormat="1" applyFont="1" applyBorder="1"/>
    <xf numFmtId="0" fontId="0" fillId="0" borderId="11" xfId="0" applyBorder="1"/>
    <xf numFmtId="4" fontId="0" fillId="0" borderId="6" xfId="0" applyNumberFormat="1" applyFont="1" applyBorder="1"/>
    <xf numFmtId="4" fontId="12" fillId="0" borderId="5" xfId="0" applyNumberFormat="1" applyFont="1" applyBorder="1"/>
    <xf numFmtId="0" fontId="0" fillId="0" borderId="10" xfId="0" applyBorder="1" applyAlignment="1">
      <alignment wrapText="1"/>
    </xf>
    <xf numFmtId="4" fontId="16" fillId="3" borderId="21" xfId="0" applyNumberFormat="1" applyFont="1" applyFill="1" applyBorder="1"/>
    <xf numFmtId="0" fontId="2" fillId="3" borderId="6" xfId="0" applyFont="1" applyFill="1" applyBorder="1" applyAlignment="1">
      <alignment horizontal="left" wrapText="1"/>
    </xf>
    <xf numFmtId="4" fontId="16" fillId="0" borderId="1" xfId="0" applyNumberFormat="1" applyFont="1" applyBorder="1" applyAlignment="1"/>
    <xf numFmtId="0" fontId="4" fillId="5" borderId="1" xfId="0" applyFont="1" applyFill="1" applyBorder="1" applyAlignment="1">
      <alignment vertical="center"/>
    </xf>
    <xf numFmtId="0" fontId="4" fillId="5" borderId="4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1" fillId="5" borderId="5" xfId="0" applyFont="1" applyFill="1" applyBorder="1" applyAlignment="1">
      <alignment vertical="center"/>
    </xf>
    <xf numFmtId="4" fontId="9" fillId="9" borderId="7" xfId="0" applyNumberFormat="1" applyFont="1" applyFill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4" fontId="9" fillId="5" borderId="7" xfId="0" applyNumberFormat="1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left" vertical="center"/>
    </xf>
    <xf numFmtId="4" fontId="9" fillId="5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/>
    <xf numFmtId="4" fontId="12" fillId="0" borderId="0" xfId="0" applyNumberFormat="1" applyFont="1" applyBorder="1" applyAlignment="1"/>
    <xf numFmtId="0" fontId="1" fillId="5" borderId="7" xfId="0" applyFont="1" applyFill="1" applyBorder="1" applyAlignment="1">
      <alignment vertical="center"/>
    </xf>
    <xf numFmtId="4" fontId="10" fillId="0" borderId="12" xfId="0" applyNumberFormat="1" applyFont="1" applyBorder="1" applyAlignment="1">
      <alignment shrinkToFit="1"/>
    </xf>
    <xf numFmtId="0" fontId="23" fillId="0" borderId="0" xfId="0" applyFont="1"/>
    <xf numFmtId="0" fontId="0" fillId="0" borderId="9" xfId="0" applyBorder="1"/>
    <xf numFmtId="0" fontId="3" fillId="0" borderId="0" xfId="0" applyFont="1"/>
    <xf numFmtId="0" fontId="0" fillId="0" borderId="3" xfId="0" applyBorder="1"/>
    <xf numFmtId="0" fontId="0" fillId="0" borderId="10" xfId="0" applyBorder="1"/>
    <xf numFmtId="0" fontId="3" fillId="0" borderId="3" xfId="0" applyFont="1" applyBorder="1"/>
    <xf numFmtId="4" fontId="24" fillId="0" borderId="7" xfId="0" applyNumberFormat="1" applyFont="1" applyBorder="1"/>
    <xf numFmtId="4" fontId="3" fillId="0" borderId="7" xfId="0" applyNumberFormat="1" applyFont="1" applyBorder="1"/>
    <xf numFmtId="4" fontId="24" fillId="0" borderId="0" xfId="0" applyNumberFormat="1" applyFont="1" applyBorder="1"/>
    <xf numFmtId="0" fontId="0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2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vertical="center"/>
    </xf>
    <xf numFmtId="4" fontId="27" fillId="0" borderId="7" xfId="0" applyNumberFormat="1" applyFont="1" applyBorder="1"/>
    <xf numFmtId="4" fontId="27" fillId="0" borderId="8" xfId="0" applyNumberFormat="1" applyFont="1" applyBorder="1"/>
    <xf numFmtId="4" fontId="27" fillId="0" borderId="4" xfId="0" applyNumberFormat="1" applyFont="1" applyBorder="1" applyAlignment="1">
      <alignment wrapText="1"/>
    </xf>
    <xf numFmtId="4" fontId="27" fillId="0" borderId="7" xfId="0" applyNumberFormat="1" applyFont="1" applyBorder="1" applyAlignment="1">
      <alignment wrapText="1"/>
    </xf>
    <xf numFmtId="4" fontId="27" fillId="0" borderId="9" xfId="0" applyNumberFormat="1" applyFont="1" applyBorder="1" applyAlignment="1">
      <alignment wrapText="1"/>
    </xf>
    <xf numFmtId="4" fontId="27" fillId="0" borderId="8" xfId="0" applyNumberFormat="1" applyFont="1" applyBorder="1" applyAlignment="1"/>
    <xf numFmtId="0" fontId="28" fillId="0" borderId="3" xfId="1" applyBorder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12" borderId="0" xfId="0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left" vertical="center"/>
    </xf>
    <xf numFmtId="0" fontId="0" fillId="12" borderId="15" xfId="0" applyFont="1" applyFill="1" applyBorder="1" applyAlignment="1">
      <alignment horizontal="left" vertical="center"/>
    </xf>
    <xf numFmtId="0" fontId="0" fillId="12" borderId="16" xfId="0" applyFont="1" applyFill="1" applyBorder="1" applyAlignment="1">
      <alignment horizontal="left" vertical="center"/>
    </xf>
    <xf numFmtId="0" fontId="0" fillId="12" borderId="1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0" fillId="12" borderId="3" xfId="0" applyFont="1" applyFill="1" applyBorder="1" applyAlignment="1">
      <alignment horizontal="left" vertical="center" wrapText="1"/>
    </xf>
    <xf numFmtId="0" fontId="0" fillId="12" borderId="19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0" fontId="1" fillId="12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left"/>
    </xf>
    <xf numFmtId="0" fontId="0" fillId="12" borderId="17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26" xfId="0" applyFill="1" applyBorder="1" applyAlignment="1">
      <alignment horizontal="left"/>
    </xf>
    <xf numFmtId="0" fontId="0" fillId="12" borderId="27" xfId="0" applyFill="1" applyBorder="1" applyAlignment="1">
      <alignment horizontal="left"/>
    </xf>
    <xf numFmtId="0" fontId="17" fillId="0" borderId="0" xfId="0" applyFont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9" fillId="0" borderId="23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vana.klenkar@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0"/>
  <sheetViews>
    <sheetView zoomScaleNormal="100" workbookViewId="0">
      <selection activeCell="K25" sqref="K25"/>
    </sheetView>
  </sheetViews>
  <sheetFormatPr defaultRowHeight="15" x14ac:dyDescent="0.25"/>
  <cols>
    <col min="1" max="1" width="8.7109375" customWidth="1"/>
    <col min="2" max="2" width="45.42578125" customWidth="1"/>
    <col min="3" max="3" width="7.140625" customWidth="1"/>
    <col min="4" max="4" width="13.140625" customWidth="1"/>
    <col min="5" max="5" width="13.42578125" customWidth="1"/>
    <col min="6" max="6" width="13" customWidth="1"/>
  </cols>
  <sheetData>
    <row r="1" spans="1:6" x14ac:dyDescent="0.25">
      <c r="A1" s="30" t="s">
        <v>0</v>
      </c>
      <c r="B1" s="30"/>
      <c r="C1" s="311" t="s">
        <v>66</v>
      </c>
      <c r="D1" s="311"/>
      <c r="E1" t="s">
        <v>67</v>
      </c>
      <c r="F1" s="61"/>
    </row>
    <row r="2" spans="1:6" x14ac:dyDescent="0.25">
      <c r="F2" s="61"/>
    </row>
    <row r="3" spans="1:6" x14ac:dyDescent="0.25">
      <c r="A3" s="29" t="s">
        <v>228</v>
      </c>
      <c r="B3" s="124" t="s">
        <v>284</v>
      </c>
      <c r="F3" s="62"/>
    </row>
    <row r="4" spans="1:6" x14ac:dyDescent="0.25">
      <c r="D4" s="321" t="s">
        <v>203</v>
      </c>
      <c r="E4" t="s">
        <v>213</v>
      </c>
      <c r="F4" s="62"/>
    </row>
    <row r="5" spans="1:6" x14ac:dyDescent="0.25">
      <c r="A5" s="291" t="s">
        <v>248</v>
      </c>
      <c r="B5" s="291"/>
      <c r="D5" s="321"/>
      <c r="E5" t="s">
        <v>214</v>
      </c>
      <c r="F5" s="62"/>
    </row>
    <row r="6" spans="1:6" x14ac:dyDescent="0.25">
      <c r="D6" s="321"/>
      <c r="E6" t="s">
        <v>212</v>
      </c>
      <c r="F6" s="62"/>
    </row>
    <row r="7" spans="1:6" x14ac:dyDescent="0.25">
      <c r="F7" s="61"/>
    </row>
    <row r="8" spans="1:6" x14ac:dyDescent="0.25">
      <c r="A8" s="271" t="s">
        <v>200</v>
      </c>
      <c r="B8" s="273" t="s">
        <v>1</v>
      </c>
      <c r="C8" s="275" t="s">
        <v>201</v>
      </c>
      <c r="D8" s="3" t="s">
        <v>58</v>
      </c>
      <c r="E8" s="277" t="s">
        <v>83</v>
      </c>
      <c r="F8" s="63" t="s">
        <v>84</v>
      </c>
    </row>
    <row r="9" spans="1:6" x14ac:dyDescent="0.25">
      <c r="A9" s="272"/>
      <c r="B9" s="274"/>
      <c r="C9" s="276"/>
      <c r="D9" s="4" t="s">
        <v>285</v>
      </c>
      <c r="E9" s="278"/>
      <c r="F9" s="64" t="s">
        <v>286</v>
      </c>
    </row>
    <row r="10" spans="1:6" ht="19.5" customHeight="1" x14ac:dyDescent="0.25">
      <c r="A10" s="148">
        <v>6</v>
      </c>
      <c r="B10" s="149" t="s">
        <v>2</v>
      </c>
      <c r="C10" s="156" t="s">
        <v>218</v>
      </c>
      <c r="D10" s="59">
        <f>SUM(D11+D29)</f>
        <v>8809615</v>
      </c>
      <c r="E10" s="222">
        <f>SUM(E11+E29)</f>
        <v>-448600.00000000029</v>
      </c>
      <c r="F10" s="59">
        <f>SUM(F11+F29)</f>
        <v>8406015</v>
      </c>
    </row>
    <row r="11" spans="1:6" ht="19.5" customHeight="1" x14ac:dyDescent="0.25">
      <c r="A11" s="29" t="s">
        <v>198</v>
      </c>
      <c r="B11" t="s">
        <v>199</v>
      </c>
      <c r="C11" s="299" t="s">
        <v>202</v>
      </c>
      <c r="D11" s="318">
        <f>D22</f>
        <v>1054115</v>
      </c>
      <c r="E11" s="318">
        <f>E27</f>
        <v>-73100</v>
      </c>
      <c r="F11" s="318">
        <f>F27</f>
        <v>1026015</v>
      </c>
    </row>
    <row r="12" spans="1:6" ht="15.75" customHeight="1" x14ac:dyDescent="0.25">
      <c r="A12" s="298" t="s">
        <v>211</v>
      </c>
      <c r="B12" s="298"/>
      <c r="C12" s="299"/>
      <c r="D12" s="319"/>
      <c r="E12" s="319"/>
      <c r="F12" s="319"/>
    </row>
    <row r="13" spans="1:6" ht="15.75" customHeight="1" x14ac:dyDescent="0.25">
      <c r="A13" s="279" t="s">
        <v>210</v>
      </c>
      <c r="B13" s="280"/>
      <c r="C13" s="300"/>
      <c r="D13" s="320"/>
      <c r="E13" s="320"/>
      <c r="F13" s="320"/>
    </row>
    <row r="14" spans="1:6" ht="18.75" customHeight="1" x14ac:dyDescent="0.25">
      <c r="A14" s="120" t="s">
        <v>6</v>
      </c>
      <c r="B14" s="115" t="s">
        <v>77</v>
      </c>
      <c r="C14" s="144" t="s">
        <v>202</v>
      </c>
      <c r="D14" s="116">
        <f>SUM(D15+D16)</f>
        <v>809115</v>
      </c>
      <c r="E14" s="116">
        <f>SUM(E15+E16)</f>
        <v>-117749</v>
      </c>
      <c r="F14" s="116">
        <f>SUM(F15+F16)</f>
        <v>691366</v>
      </c>
    </row>
    <row r="15" spans="1:6" ht="25.5" customHeight="1" x14ac:dyDescent="0.25">
      <c r="A15" s="46">
        <v>671110</v>
      </c>
      <c r="B15" s="35" t="s">
        <v>4</v>
      </c>
      <c r="C15" s="87"/>
      <c r="D15" s="147">
        <v>760115</v>
      </c>
      <c r="E15" s="31">
        <f>SUM(F15-D15)</f>
        <v>-96915</v>
      </c>
      <c r="F15" s="65">
        <v>663200</v>
      </c>
    </row>
    <row r="16" spans="1:6" ht="24" customHeight="1" x14ac:dyDescent="0.25">
      <c r="A16" s="52">
        <v>671210</v>
      </c>
      <c r="B16" s="35" t="s">
        <v>71</v>
      </c>
      <c r="C16" s="88"/>
      <c r="D16" s="147">
        <v>49000</v>
      </c>
      <c r="E16" s="31">
        <f>SUM(F16-D16)</f>
        <v>-20834</v>
      </c>
      <c r="F16" s="65">
        <v>28166</v>
      </c>
    </row>
    <row r="17" spans="1:6" ht="15.75" customHeight="1" x14ac:dyDescent="0.25">
      <c r="A17" s="52"/>
      <c r="B17" s="42" t="s">
        <v>72</v>
      </c>
      <c r="C17" s="143" t="s">
        <v>202</v>
      </c>
      <c r="D17" s="43">
        <f>SUM(D15+D16)</f>
        <v>809115</v>
      </c>
      <c r="E17" s="43">
        <f t="shared" ref="E17:F17" si="0">SUM(E15+E16)</f>
        <v>-117749</v>
      </c>
      <c r="F17" s="43">
        <f t="shared" si="0"/>
        <v>691366</v>
      </c>
    </row>
    <row r="18" spans="1:6" ht="27.75" customHeight="1" x14ac:dyDescent="0.25">
      <c r="A18" s="288">
        <v>671211</v>
      </c>
      <c r="B18" s="36" t="s">
        <v>234</v>
      </c>
      <c r="C18" s="87"/>
      <c r="D18" s="147">
        <v>0</v>
      </c>
      <c r="E18" s="31">
        <f>SUM(F18-D18)</f>
        <v>0</v>
      </c>
      <c r="F18" s="65">
        <v>0</v>
      </c>
    </row>
    <row r="19" spans="1:6" ht="27.75" customHeight="1" x14ac:dyDescent="0.25">
      <c r="A19" s="288"/>
      <c r="B19" s="35" t="s">
        <v>246</v>
      </c>
      <c r="C19" s="87"/>
      <c r="D19" s="147">
        <v>145000</v>
      </c>
      <c r="E19" s="31">
        <f>SUM(F19-D19)</f>
        <v>0</v>
      </c>
      <c r="F19" s="65">
        <v>145000</v>
      </c>
    </row>
    <row r="20" spans="1:6" ht="20.100000000000001" customHeight="1" x14ac:dyDescent="0.25">
      <c r="A20" s="289"/>
      <c r="B20" s="35" t="s">
        <v>71</v>
      </c>
      <c r="C20" s="88"/>
      <c r="D20" s="147">
        <v>100000</v>
      </c>
      <c r="E20" s="31">
        <f>SUM(F20-D20)</f>
        <v>0</v>
      </c>
      <c r="F20" s="65">
        <v>100000</v>
      </c>
    </row>
    <row r="21" spans="1:6" ht="20.100000000000001" customHeight="1" x14ac:dyDescent="0.25">
      <c r="A21" s="52"/>
      <c r="B21" s="42" t="s">
        <v>239</v>
      </c>
      <c r="C21" s="94"/>
      <c r="D21" s="43">
        <f>SUM(D18:D20)</f>
        <v>245000</v>
      </c>
      <c r="E21" s="43">
        <f>SUM(E18:E20)</f>
        <v>0</v>
      </c>
      <c r="F21" s="210">
        <f>SUM(F18:F20)</f>
        <v>245000</v>
      </c>
    </row>
    <row r="22" spans="1:6" ht="20.100000000000001" customHeight="1" x14ac:dyDescent="0.25">
      <c r="A22" s="196"/>
      <c r="B22" s="42" t="s">
        <v>240</v>
      </c>
      <c r="C22" s="94"/>
      <c r="D22" s="43">
        <f>SUM(D17+D21)</f>
        <v>1054115</v>
      </c>
      <c r="E22" s="43">
        <f>SUM(E17+E21)</f>
        <v>-117749</v>
      </c>
      <c r="F22" s="43">
        <f>SUM(F17+F21)</f>
        <v>936366</v>
      </c>
    </row>
    <row r="23" spans="1:6" ht="20.100000000000001" customHeight="1" x14ac:dyDescent="0.25">
      <c r="A23" s="290">
        <v>671112</v>
      </c>
      <c r="B23" s="36" t="s">
        <v>238</v>
      </c>
      <c r="C23" s="87"/>
      <c r="D23" s="37">
        <f>SUM(D24:D26)</f>
        <v>45000</v>
      </c>
      <c r="E23" s="37">
        <f t="shared" ref="E23" si="1">SUM(E24:E26)</f>
        <v>44649</v>
      </c>
      <c r="F23" s="211">
        <f>D23+E23</f>
        <v>89649</v>
      </c>
    </row>
    <row r="24" spans="1:6" ht="27.75" customHeight="1" x14ac:dyDescent="0.25">
      <c r="A24" s="288"/>
      <c r="B24" s="16" t="s">
        <v>235</v>
      </c>
      <c r="C24" s="87"/>
      <c r="D24" s="147">
        <v>7000</v>
      </c>
      <c r="E24" s="31">
        <f t="shared" ref="E24:E26" si="2">SUM(F24-D24)</f>
        <v>-3871</v>
      </c>
      <c r="F24" s="65">
        <v>3129</v>
      </c>
    </row>
    <row r="25" spans="1:6" ht="21" customHeight="1" x14ac:dyDescent="0.25">
      <c r="A25" s="288"/>
      <c r="B25" s="16" t="s">
        <v>236</v>
      </c>
      <c r="C25" s="87"/>
      <c r="D25" s="147">
        <v>8000</v>
      </c>
      <c r="E25" s="31">
        <f t="shared" si="2"/>
        <v>3520</v>
      </c>
      <c r="F25" s="65">
        <v>11520</v>
      </c>
    </row>
    <row r="26" spans="1:6" ht="18.75" customHeight="1" x14ac:dyDescent="0.25">
      <c r="A26" s="289"/>
      <c r="B26" s="16" t="s">
        <v>237</v>
      </c>
      <c r="C26" s="87"/>
      <c r="D26" s="147">
        <v>30000</v>
      </c>
      <c r="E26" s="31">
        <f t="shared" si="2"/>
        <v>45000</v>
      </c>
      <c r="F26" s="65">
        <v>75000</v>
      </c>
    </row>
    <row r="27" spans="1:6" ht="24" customHeight="1" x14ac:dyDescent="0.25">
      <c r="A27" s="301" t="s">
        <v>183</v>
      </c>
      <c r="B27" s="302"/>
      <c r="C27" s="117"/>
      <c r="D27" s="118">
        <f>SUM(D17+D23+D21)</f>
        <v>1099115</v>
      </c>
      <c r="E27" s="118">
        <f>SUM(E17+E23+E21)</f>
        <v>-73100</v>
      </c>
      <c r="F27" s="118">
        <f>SUM(F17+F23+F21)</f>
        <v>1026015</v>
      </c>
    </row>
    <row r="28" spans="1:6" ht="14.25" customHeight="1" x14ac:dyDescent="0.25">
      <c r="A28" s="150"/>
      <c r="B28" s="150"/>
      <c r="C28" s="151"/>
      <c r="D28" s="152"/>
      <c r="E28" s="152"/>
      <c r="F28" s="152"/>
    </row>
    <row r="29" spans="1:6" ht="24" customHeight="1" x14ac:dyDescent="0.25">
      <c r="A29" s="153" t="s">
        <v>247</v>
      </c>
      <c r="B29" s="154"/>
      <c r="C29" s="156" t="s">
        <v>218</v>
      </c>
      <c r="D29" s="155">
        <f>SUM(D32+D37+D45+D56+D57+D59)</f>
        <v>7755500</v>
      </c>
      <c r="E29" s="155">
        <f>SUM(E32+E37+E45+E56+E57+E59)</f>
        <v>-375500.00000000029</v>
      </c>
      <c r="F29" s="155">
        <f>SUM(F32+F37+F45+F56+F57+F59)</f>
        <v>7380000</v>
      </c>
    </row>
    <row r="30" spans="1:6" ht="15.75" customHeight="1" x14ac:dyDescent="0.25">
      <c r="A30" s="29" t="s">
        <v>204</v>
      </c>
      <c r="B30" s="125">
        <v>1023115</v>
      </c>
      <c r="C30" s="322" t="s">
        <v>208</v>
      </c>
      <c r="D30" s="312"/>
      <c r="E30" s="313"/>
      <c r="F30" s="314"/>
    </row>
    <row r="31" spans="1:6" ht="15.75" customHeight="1" x14ac:dyDescent="0.25">
      <c r="A31" s="146" t="s">
        <v>219</v>
      </c>
      <c r="B31" s="145"/>
      <c r="C31" s="323"/>
      <c r="D31" s="315"/>
      <c r="E31" s="316"/>
      <c r="F31" s="317"/>
    </row>
    <row r="32" spans="1:6" ht="19.5" customHeight="1" x14ac:dyDescent="0.25">
      <c r="A32" s="119" t="s">
        <v>189</v>
      </c>
      <c r="B32" s="10" t="s">
        <v>7</v>
      </c>
      <c r="C32" s="10" t="s">
        <v>222</v>
      </c>
      <c r="D32" s="39">
        <f>SUM(D33:D36)</f>
        <v>20000</v>
      </c>
      <c r="E32" s="39">
        <f>E33+E36+E34+E35</f>
        <v>-5000</v>
      </c>
      <c r="F32" s="66">
        <f>SUM(F33:F36)</f>
        <v>15000</v>
      </c>
    </row>
    <row r="33" spans="1:6" ht="26.1" customHeight="1" x14ac:dyDescent="0.25">
      <c r="A33" s="196">
        <v>66314</v>
      </c>
      <c r="B33" s="137" t="s">
        <v>79</v>
      </c>
      <c r="C33" s="113" t="s">
        <v>90</v>
      </c>
      <c r="D33" s="169">
        <v>15000</v>
      </c>
      <c r="E33" s="170">
        <f t="shared" ref="E33:E42" si="3">SUM(F33-D33)</f>
        <v>-12500</v>
      </c>
      <c r="F33" s="171">
        <v>2500</v>
      </c>
    </row>
    <row r="34" spans="1:6" ht="26.1" customHeight="1" x14ac:dyDescent="0.25">
      <c r="A34" s="237">
        <v>66324</v>
      </c>
      <c r="B34" s="137" t="s">
        <v>177</v>
      </c>
      <c r="C34" s="113" t="s">
        <v>205</v>
      </c>
      <c r="D34" s="169">
        <v>5000</v>
      </c>
      <c r="E34" s="170">
        <f t="shared" si="3"/>
        <v>-906.86999999999989</v>
      </c>
      <c r="F34" s="171">
        <v>4093.13</v>
      </c>
    </row>
    <row r="35" spans="1:6" ht="26.1" customHeight="1" x14ac:dyDescent="0.25">
      <c r="A35" s="237">
        <v>66311</v>
      </c>
      <c r="B35" s="137" t="s">
        <v>305</v>
      </c>
      <c r="C35" s="114" t="s">
        <v>383</v>
      </c>
      <c r="D35" s="195">
        <v>0</v>
      </c>
      <c r="E35" s="170">
        <f t="shared" si="3"/>
        <v>1800</v>
      </c>
      <c r="F35" s="170">
        <v>1800</v>
      </c>
    </row>
    <row r="36" spans="1:6" ht="24" customHeight="1" x14ac:dyDescent="0.25">
      <c r="A36" s="53">
        <v>92211</v>
      </c>
      <c r="B36" s="203" t="s">
        <v>190</v>
      </c>
      <c r="C36" s="114" t="s">
        <v>182</v>
      </c>
      <c r="D36" s="133">
        <v>0</v>
      </c>
      <c r="E36" s="170">
        <f t="shared" si="3"/>
        <v>6606.87</v>
      </c>
      <c r="F36" s="172">
        <v>6606.87</v>
      </c>
    </row>
    <row r="37" spans="1:6" ht="18" customHeight="1" x14ac:dyDescent="0.25">
      <c r="A37" s="119" t="s">
        <v>188</v>
      </c>
      <c r="B37" s="7" t="s">
        <v>8</v>
      </c>
      <c r="C37" s="10" t="s">
        <v>222</v>
      </c>
      <c r="D37" s="39">
        <f>SUM(D38:D42)</f>
        <v>215500</v>
      </c>
      <c r="E37" s="78">
        <f>SUM(F37-D37)</f>
        <v>-15500</v>
      </c>
      <c r="F37" s="66">
        <f>SUM(F38:F42)</f>
        <v>200000</v>
      </c>
    </row>
    <row r="38" spans="1:6" ht="24" customHeight="1" x14ac:dyDescent="0.25">
      <c r="A38" s="109">
        <v>64132</v>
      </c>
      <c r="B38" s="126" t="s">
        <v>3</v>
      </c>
      <c r="C38" s="189" t="s">
        <v>91</v>
      </c>
      <c r="D38" s="183">
        <v>500</v>
      </c>
      <c r="E38" s="131">
        <f t="shared" si="3"/>
        <v>0</v>
      </c>
      <c r="F38" s="190">
        <v>500</v>
      </c>
    </row>
    <row r="39" spans="1:6" ht="27" customHeight="1" x14ac:dyDescent="0.25">
      <c r="A39" s="53">
        <v>66142</v>
      </c>
      <c r="B39" s="51" t="s">
        <v>288</v>
      </c>
      <c r="C39" s="191" t="s">
        <v>258</v>
      </c>
      <c r="D39" s="192">
        <v>10000</v>
      </c>
      <c r="E39" s="170">
        <f t="shared" si="3"/>
        <v>-10000</v>
      </c>
      <c r="F39" s="67">
        <v>0</v>
      </c>
    </row>
    <row r="40" spans="1:6" ht="27" customHeight="1" x14ac:dyDescent="0.25">
      <c r="A40" s="165">
        <v>66151</v>
      </c>
      <c r="B40" s="6" t="s">
        <v>315</v>
      </c>
      <c r="C40" s="34" t="s">
        <v>92</v>
      </c>
      <c r="D40" s="174">
        <v>200000</v>
      </c>
      <c r="E40" s="181">
        <f t="shared" si="3"/>
        <v>-65096.540000000008</v>
      </c>
      <c r="F40" s="68">
        <v>134903.46</v>
      </c>
    </row>
    <row r="41" spans="1:6" ht="24" customHeight="1" x14ac:dyDescent="0.25">
      <c r="A41" s="53">
        <v>65268</v>
      </c>
      <c r="B41" s="16" t="s">
        <v>56</v>
      </c>
      <c r="C41" s="256" t="s">
        <v>384</v>
      </c>
      <c r="D41" s="175">
        <v>5000</v>
      </c>
      <c r="E41" s="170">
        <f t="shared" si="3"/>
        <v>-3000</v>
      </c>
      <c r="F41" s="69">
        <v>2000</v>
      </c>
    </row>
    <row r="42" spans="1:6" ht="24" customHeight="1" x14ac:dyDescent="0.25">
      <c r="A42" s="166">
        <v>92211</v>
      </c>
      <c r="B42" s="34" t="s">
        <v>190</v>
      </c>
      <c r="C42" s="92" t="s">
        <v>181</v>
      </c>
      <c r="D42" s="134">
        <v>0</v>
      </c>
      <c r="E42" s="170">
        <f t="shared" si="3"/>
        <v>62596.54</v>
      </c>
      <c r="F42" s="69">
        <v>62596.54</v>
      </c>
    </row>
    <row r="43" spans="1:6" ht="24" customHeight="1" x14ac:dyDescent="0.25">
      <c r="A43" s="138"/>
      <c r="B43" s="139"/>
      <c r="C43" s="111"/>
      <c r="D43" s="157"/>
      <c r="E43" s="33"/>
      <c r="F43" s="158"/>
    </row>
    <row r="44" spans="1:6" ht="24" customHeight="1" x14ac:dyDescent="0.25">
      <c r="B44" s="2"/>
      <c r="C44" s="2"/>
      <c r="D44" s="1"/>
      <c r="E44" s="1"/>
      <c r="F44" s="71" t="s">
        <v>86</v>
      </c>
    </row>
    <row r="45" spans="1:6" ht="23.25" customHeight="1" x14ac:dyDescent="0.25">
      <c r="A45" s="128" t="s">
        <v>187</v>
      </c>
      <c r="B45" s="81" t="s">
        <v>9</v>
      </c>
      <c r="C45" s="10" t="s">
        <v>222</v>
      </c>
      <c r="D45" s="39">
        <f>SUM(D46+D50+D51)</f>
        <v>85000</v>
      </c>
      <c r="E45" s="39">
        <f>SUM(E46:E49)</f>
        <v>-55000</v>
      </c>
      <c r="F45" s="39">
        <f t="shared" ref="F45" si="4">SUM(F46+F50+F51)</f>
        <v>30000</v>
      </c>
    </row>
    <row r="46" spans="1:6" ht="24" customHeight="1" x14ac:dyDescent="0.25">
      <c r="A46" s="164">
        <v>65268</v>
      </c>
      <c r="B46" s="16" t="s">
        <v>56</v>
      </c>
      <c r="C46" s="93" t="s">
        <v>94</v>
      </c>
      <c r="D46" s="175">
        <v>1000</v>
      </c>
      <c r="E46" s="170">
        <f>SUM(F46-D46)</f>
        <v>-1000</v>
      </c>
      <c r="F46" s="178">
        <v>0</v>
      </c>
    </row>
    <row r="47" spans="1:6" ht="24" customHeight="1" x14ac:dyDescent="0.25">
      <c r="A47" s="53">
        <v>65264</v>
      </c>
      <c r="B47" s="16" t="s">
        <v>46</v>
      </c>
      <c r="C47" s="257" t="s">
        <v>385</v>
      </c>
      <c r="D47" s="177">
        <v>0</v>
      </c>
      <c r="E47" s="170">
        <f t="shared" ref="E47:E49" si="5">SUM(F47-D47)</f>
        <v>29220</v>
      </c>
      <c r="F47" s="178">
        <v>29220</v>
      </c>
    </row>
    <row r="48" spans="1:6" ht="26.25" customHeight="1" x14ac:dyDescent="0.25">
      <c r="A48" s="53">
        <v>65269</v>
      </c>
      <c r="B48" s="6" t="s">
        <v>65</v>
      </c>
      <c r="C48" s="257" t="s">
        <v>93</v>
      </c>
      <c r="D48" s="174">
        <v>84000</v>
      </c>
      <c r="E48" s="170">
        <f>SUM(F48-D48)</f>
        <v>-83220</v>
      </c>
      <c r="F48" s="179">
        <v>780</v>
      </c>
    </row>
    <row r="49" spans="1:6" ht="26.25" customHeight="1" x14ac:dyDescent="0.25">
      <c r="A49" s="164">
        <v>63414</v>
      </c>
      <c r="B49" s="16" t="s">
        <v>59</v>
      </c>
      <c r="C49" s="258" t="s">
        <v>93</v>
      </c>
      <c r="D49" s="175">
        <v>0</v>
      </c>
      <c r="E49" s="170">
        <f t="shared" si="5"/>
        <v>0</v>
      </c>
      <c r="F49" s="178">
        <v>0</v>
      </c>
    </row>
    <row r="50" spans="1:6" ht="25.5" customHeight="1" x14ac:dyDescent="0.25">
      <c r="A50" s="53"/>
      <c r="B50" s="16"/>
      <c r="C50" s="167" t="s">
        <v>178</v>
      </c>
      <c r="D50" s="134">
        <f>SUM(D47:D49)</f>
        <v>84000</v>
      </c>
      <c r="E50" s="193">
        <f t="shared" ref="E50:F50" si="6">SUM(E47:E49)</f>
        <v>-54000</v>
      </c>
      <c r="F50" s="193">
        <f t="shared" si="6"/>
        <v>30000</v>
      </c>
    </row>
    <row r="51" spans="1:6" ht="21" customHeight="1" x14ac:dyDescent="0.25">
      <c r="A51" s="166">
        <v>92211</v>
      </c>
      <c r="B51" s="34" t="s">
        <v>190</v>
      </c>
      <c r="C51" s="92" t="s">
        <v>95</v>
      </c>
      <c r="D51" s="135">
        <v>0</v>
      </c>
      <c r="E51" s="168">
        <f>SUM(F51-D51)</f>
        <v>0</v>
      </c>
      <c r="F51" s="176">
        <v>0</v>
      </c>
    </row>
    <row r="52" spans="1:6" ht="23.25" customHeight="1" x14ac:dyDescent="0.25">
      <c r="A52" s="212" t="s">
        <v>186</v>
      </c>
      <c r="B52" s="81" t="s">
        <v>88</v>
      </c>
      <c r="C52" s="10" t="s">
        <v>222</v>
      </c>
      <c r="D52" s="38">
        <f>SUM(D53:D54)</f>
        <v>150000</v>
      </c>
      <c r="E52" s="38">
        <f>SUM(E53:E55)</f>
        <v>-250000.00000000029</v>
      </c>
      <c r="F52" s="38">
        <f t="shared" ref="F52" si="7">SUM(F53:F54)</f>
        <v>36764.82</v>
      </c>
    </row>
    <row r="53" spans="1:6" ht="42" customHeight="1" x14ac:dyDescent="0.25">
      <c r="A53" s="165">
        <v>63622</v>
      </c>
      <c r="B53" s="16" t="s">
        <v>290</v>
      </c>
      <c r="C53" s="93" t="s">
        <v>308</v>
      </c>
      <c r="D53" s="175">
        <v>150000</v>
      </c>
      <c r="E53" s="170">
        <f t="shared" ref="E53:E54" si="8">SUM(F53-D53)</f>
        <v>-150000</v>
      </c>
      <c r="F53" s="67">
        <v>0</v>
      </c>
    </row>
    <row r="54" spans="1:6" ht="24" customHeight="1" x14ac:dyDescent="0.25">
      <c r="A54" s="53">
        <v>92211</v>
      </c>
      <c r="B54" s="16" t="s">
        <v>190</v>
      </c>
      <c r="C54" s="92" t="s">
        <v>179</v>
      </c>
      <c r="D54" s="180">
        <v>0</v>
      </c>
      <c r="E54" s="170">
        <f t="shared" si="8"/>
        <v>36764.82</v>
      </c>
      <c r="F54" s="67">
        <v>36764.82</v>
      </c>
    </row>
    <row r="55" spans="1:6" ht="42.75" customHeight="1" x14ac:dyDescent="0.25">
      <c r="A55" s="129">
        <v>63612</v>
      </c>
      <c r="B55" s="16" t="s">
        <v>289</v>
      </c>
      <c r="C55" s="93" t="s">
        <v>96</v>
      </c>
      <c r="D55" s="162">
        <v>6800000</v>
      </c>
      <c r="E55" s="170">
        <f t="shared" ref="E55" si="9">SUM(F55-D55)</f>
        <v>-136764.8200000003</v>
      </c>
      <c r="F55" s="192">
        <v>6663235.1799999997</v>
      </c>
    </row>
    <row r="56" spans="1:6" ht="24" customHeight="1" x14ac:dyDescent="0.25">
      <c r="A56" s="50"/>
      <c r="B56" s="110" t="s">
        <v>180</v>
      </c>
      <c r="C56" s="92"/>
      <c r="D56" s="204">
        <f>SUM(D52+D55)</f>
        <v>6950000</v>
      </c>
      <c r="E56" s="204">
        <f>E52</f>
        <v>-250000.00000000029</v>
      </c>
      <c r="F56" s="204">
        <f t="shared" ref="F56" si="10">SUM(F52+F55)</f>
        <v>6700000</v>
      </c>
    </row>
    <row r="57" spans="1:6" ht="24.75" customHeight="1" x14ac:dyDescent="0.25">
      <c r="A57" s="128" t="s">
        <v>185</v>
      </c>
      <c r="B57" s="81" t="s">
        <v>10</v>
      </c>
      <c r="C57" s="215" t="s">
        <v>222</v>
      </c>
      <c r="D57" s="216">
        <f>D58</f>
        <v>110000</v>
      </c>
      <c r="E57" s="216">
        <f t="shared" ref="E57" si="11">E58</f>
        <v>-50000</v>
      </c>
      <c r="F57" s="216">
        <v>60000</v>
      </c>
    </row>
    <row r="58" spans="1:6" ht="24" customHeight="1" x14ac:dyDescent="0.25">
      <c r="A58" s="109">
        <v>63613</v>
      </c>
      <c r="B58" s="112" t="s">
        <v>5</v>
      </c>
      <c r="C58" s="111" t="s">
        <v>89</v>
      </c>
      <c r="D58" s="177">
        <v>110000</v>
      </c>
      <c r="E58" s="170">
        <f t="shared" ref="E58" si="12">SUM(F58-D58)</f>
        <v>-50000</v>
      </c>
      <c r="F58" s="177">
        <v>60000</v>
      </c>
    </row>
    <row r="59" spans="1:6" ht="30.75" customHeight="1" x14ac:dyDescent="0.25">
      <c r="A59" s="213" t="s">
        <v>184</v>
      </c>
      <c r="B59" s="81" t="s">
        <v>78</v>
      </c>
      <c r="C59" s="81"/>
      <c r="D59" s="214">
        <f>SUM(D60:D62)</f>
        <v>375000</v>
      </c>
      <c r="E59" s="214">
        <f>SUM(E60:E62)</f>
        <v>0</v>
      </c>
      <c r="F59" s="214">
        <f>SUM(F60:F62)</f>
        <v>375000</v>
      </c>
    </row>
    <row r="60" spans="1:6" ht="30.75" customHeight="1" x14ac:dyDescent="0.25">
      <c r="A60" s="164">
        <v>63811</v>
      </c>
      <c r="B60" s="16" t="s">
        <v>316</v>
      </c>
      <c r="C60" s="89" t="s">
        <v>250</v>
      </c>
      <c r="D60" s="175">
        <v>55000</v>
      </c>
      <c r="E60" s="170">
        <f>SUM(F60-D60)</f>
        <v>43938.759999999995</v>
      </c>
      <c r="F60" s="67">
        <v>98938.76</v>
      </c>
    </row>
    <row r="61" spans="1:6" ht="30.75" customHeight="1" x14ac:dyDescent="0.25">
      <c r="A61" s="236">
        <v>64132</v>
      </c>
      <c r="B61" s="126" t="s">
        <v>306</v>
      </c>
      <c r="C61" s="259" t="s">
        <v>386</v>
      </c>
      <c r="D61" s="242">
        <v>0</v>
      </c>
      <c r="E61" s="170">
        <f>SUM(F61-D61)</f>
        <v>5</v>
      </c>
      <c r="F61" s="80">
        <v>5</v>
      </c>
    </row>
    <row r="62" spans="1:6" ht="24" customHeight="1" x14ac:dyDescent="0.25">
      <c r="A62" s="53">
        <v>92211</v>
      </c>
      <c r="B62" s="26" t="s">
        <v>191</v>
      </c>
      <c r="C62" s="26"/>
      <c r="D62" s="136">
        <v>320000</v>
      </c>
      <c r="E62" s="181">
        <f>SUM(F62-D62)</f>
        <v>-43943.760000000009</v>
      </c>
      <c r="F62" s="80">
        <v>276056.24</v>
      </c>
    </row>
    <row r="63" spans="1:6" ht="18" customHeight="1" x14ac:dyDescent="0.25">
      <c r="A63" s="40"/>
      <c r="B63" s="11"/>
      <c r="C63" s="11"/>
      <c r="D63" s="41"/>
      <c r="E63" s="33"/>
      <c r="F63" s="70"/>
    </row>
    <row r="64" spans="1:6" ht="18" customHeight="1" x14ac:dyDescent="0.25">
      <c r="A64" s="40"/>
      <c r="B64" s="11"/>
      <c r="C64" s="11"/>
      <c r="D64" s="41"/>
      <c r="E64" s="33"/>
      <c r="F64" s="70"/>
    </row>
    <row r="65" spans="1:6" ht="18" customHeight="1" x14ac:dyDescent="0.25">
      <c r="A65" s="40"/>
      <c r="B65" s="11"/>
      <c r="C65" s="11"/>
      <c r="D65" s="41"/>
      <c r="E65" s="33"/>
      <c r="F65" s="70"/>
    </row>
    <row r="66" spans="1:6" ht="18" customHeight="1" x14ac:dyDescent="0.25">
      <c r="A66" s="40"/>
      <c r="B66" s="11"/>
      <c r="C66" s="11"/>
      <c r="D66" s="41"/>
      <c r="E66" s="33"/>
      <c r="F66" s="70"/>
    </row>
    <row r="67" spans="1:6" ht="18" customHeight="1" x14ac:dyDescent="0.25">
      <c r="A67" s="40"/>
      <c r="B67" s="11"/>
      <c r="C67" s="11"/>
      <c r="D67" s="41"/>
      <c r="E67" s="33"/>
      <c r="F67" s="70"/>
    </row>
    <row r="68" spans="1:6" ht="18" customHeight="1" x14ac:dyDescent="0.25">
      <c r="A68" s="40"/>
      <c r="B68" s="11"/>
      <c r="C68" s="11"/>
      <c r="D68" s="41"/>
      <c r="E68" s="33"/>
      <c r="F68" s="70"/>
    </row>
    <row r="69" spans="1:6" ht="18" customHeight="1" x14ac:dyDescent="0.25">
      <c r="A69" s="40"/>
      <c r="B69" s="11"/>
      <c r="C69" s="11"/>
      <c r="D69" s="41"/>
      <c r="E69" s="33"/>
      <c r="F69" s="70"/>
    </row>
    <row r="70" spans="1:6" ht="18" customHeight="1" x14ac:dyDescent="0.25">
      <c r="A70" s="40"/>
      <c r="B70" s="11"/>
      <c r="C70" s="11"/>
      <c r="D70" s="41"/>
      <c r="E70" s="33"/>
      <c r="F70" s="70"/>
    </row>
    <row r="71" spans="1:6" ht="18" customHeight="1" x14ac:dyDescent="0.25">
      <c r="A71" s="40"/>
      <c r="B71" s="11"/>
      <c r="C71" s="11"/>
      <c r="D71" s="41"/>
      <c r="E71" s="33"/>
      <c r="F71" s="70"/>
    </row>
    <row r="72" spans="1:6" ht="18" customHeight="1" x14ac:dyDescent="0.25">
      <c r="A72" s="40"/>
      <c r="B72" s="11"/>
      <c r="C72" s="11"/>
      <c r="D72" s="41"/>
      <c r="E72" s="33"/>
      <c r="F72" s="70"/>
    </row>
    <row r="73" spans="1:6" ht="18" customHeight="1" x14ac:dyDescent="0.25">
      <c r="A73" s="40"/>
      <c r="B73" s="11"/>
      <c r="C73" s="11"/>
      <c r="D73" s="41"/>
      <c r="E73" s="33"/>
      <c r="F73" s="70"/>
    </row>
    <row r="74" spans="1:6" ht="18" customHeight="1" x14ac:dyDescent="0.25">
      <c r="A74" s="40"/>
      <c r="B74" s="11"/>
      <c r="C74" s="11"/>
      <c r="D74" s="41"/>
      <c r="E74" s="33"/>
      <c r="F74" s="70"/>
    </row>
    <row r="75" spans="1:6" ht="18" customHeight="1" x14ac:dyDescent="0.25">
      <c r="A75" s="40"/>
      <c r="B75" s="11"/>
      <c r="C75" s="11"/>
      <c r="D75" s="41"/>
      <c r="E75" s="33"/>
      <c r="F75" s="70"/>
    </row>
    <row r="76" spans="1:6" ht="18" customHeight="1" x14ac:dyDescent="0.25">
      <c r="A76" s="40"/>
      <c r="B76" s="11"/>
      <c r="C76" s="11"/>
      <c r="D76" s="41"/>
      <c r="E76" s="33"/>
      <c r="F76" s="70"/>
    </row>
    <row r="77" spans="1:6" ht="18" customHeight="1" x14ac:dyDescent="0.25">
      <c r="A77" s="40"/>
      <c r="B77" s="11"/>
      <c r="C77" s="11"/>
      <c r="D77" s="41"/>
      <c r="E77" s="33"/>
      <c r="F77" s="70"/>
    </row>
    <row r="78" spans="1:6" ht="18" customHeight="1" x14ac:dyDescent="0.25">
      <c r="A78" s="40"/>
      <c r="B78" s="11"/>
      <c r="C78" s="11"/>
      <c r="D78" s="41"/>
      <c r="E78" s="33"/>
      <c r="F78" s="70"/>
    </row>
    <row r="79" spans="1:6" ht="18" customHeight="1" x14ac:dyDescent="0.25">
      <c r="A79" s="40"/>
      <c r="B79" s="11"/>
      <c r="C79" s="11"/>
      <c r="D79" s="41"/>
      <c r="E79" s="33"/>
      <c r="F79" s="70"/>
    </row>
    <row r="80" spans="1:6" ht="18" customHeight="1" x14ac:dyDescent="0.25">
      <c r="A80" s="40"/>
      <c r="B80" s="11"/>
      <c r="C80" s="11"/>
      <c r="D80" s="41"/>
      <c r="E80" s="33"/>
      <c r="F80" s="70"/>
    </row>
    <row r="81" spans="1:6" ht="18" customHeight="1" x14ac:dyDescent="0.25">
      <c r="A81" s="40"/>
      <c r="B81" s="11"/>
      <c r="C81" s="11"/>
      <c r="D81" s="41"/>
      <c r="E81" s="33"/>
      <c r="F81" s="70"/>
    </row>
    <row r="82" spans="1:6" ht="18" customHeight="1" x14ac:dyDescent="0.25">
      <c r="A82" s="40"/>
      <c r="B82" s="11"/>
      <c r="C82" s="11"/>
      <c r="D82" s="41"/>
      <c r="E82" s="33"/>
      <c r="F82" s="70"/>
    </row>
    <row r="83" spans="1:6" ht="24" customHeight="1" x14ac:dyDescent="0.25">
      <c r="B83" s="2"/>
      <c r="C83" s="2"/>
      <c r="D83" s="1"/>
      <c r="E83" s="1"/>
      <c r="F83" s="71" t="s">
        <v>220</v>
      </c>
    </row>
    <row r="84" spans="1:6" ht="15" customHeight="1" x14ac:dyDescent="0.25">
      <c r="A84" s="271" t="s">
        <v>200</v>
      </c>
      <c r="B84" s="273" t="s">
        <v>1</v>
      </c>
      <c r="C84" s="275" t="s">
        <v>201</v>
      </c>
      <c r="D84" s="122" t="s">
        <v>58</v>
      </c>
      <c r="E84" s="277" t="s">
        <v>83</v>
      </c>
      <c r="F84" s="63" t="s">
        <v>84</v>
      </c>
    </row>
    <row r="85" spans="1:6" ht="15" customHeight="1" x14ac:dyDescent="0.25">
      <c r="A85" s="272"/>
      <c r="B85" s="274"/>
      <c r="C85" s="276"/>
      <c r="D85" s="123" t="s">
        <v>285</v>
      </c>
      <c r="E85" s="278"/>
      <c r="F85" s="64" t="s">
        <v>286</v>
      </c>
    </row>
    <row r="86" spans="1:6" ht="24" customHeight="1" x14ac:dyDescent="0.25">
      <c r="A86" s="84">
        <v>3</v>
      </c>
      <c r="B86" s="85" t="s">
        <v>11</v>
      </c>
      <c r="C86" s="156" t="s">
        <v>218</v>
      </c>
      <c r="D86" s="86">
        <f>SUM(D90+D160)</f>
        <v>8809615</v>
      </c>
      <c r="E86" s="86">
        <f>SUM(E90+E160)</f>
        <v>-448600</v>
      </c>
      <c r="F86" s="86">
        <f>SUM(F90+F160)</f>
        <v>8406015</v>
      </c>
    </row>
    <row r="87" spans="1:6" ht="15.75" customHeight="1" x14ac:dyDescent="0.25">
      <c r="A87" s="146" t="s">
        <v>215</v>
      </c>
      <c r="B87" s="305" t="s">
        <v>199</v>
      </c>
      <c r="C87" s="305"/>
      <c r="D87" s="305"/>
      <c r="E87" s="305"/>
      <c r="F87" s="306"/>
    </row>
    <row r="88" spans="1:6" ht="15.75" customHeight="1" x14ac:dyDescent="0.25">
      <c r="A88" s="307" t="s">
        <v>217</v>
      </c>
      <c r="B88" s="307"/>
      <c r="C88" s="307"/>
      <c r="D88" s="307"/>
      <c r="E88" s="307"/>
      <c r="F88" s="308"/>
    </row>
    <row r="89" spans="1:6" ht="15.75" customHeight="1" x14ac:dyDescent="0.25">
      <c r="A89" s="146" t="s">
        <v>204</v>
      </c>
      <c r="B89" s="309" t="s">
        <v>221</v>
      </c>
      <c r="C89" s="309"/>
      <c r="D89" s="309"/>
      <c r="E89" s="309"/>
      <c r="F89" s="310"/>
    </row>
    <row r="90" spans="1:6" ht="24" customHeight="1" x14ac:dyDescent="0.25">
      <c r="A90" s="303" t="s">
        <v>249</v>
      </c>
      <c r="B90" s="304"/>
      <c r="C90" s="159"/>
      <c r="D90" s="160">
        <f>SUM(D91+D137)</f>
        <v>1054115</v>
      </c>
      <c r="E90" s="160">
        <f>SUM(E91+E137)</f>
        <v>-73100</v>
      </c>
      <c r="F90" s="160">
        <f>SUM(F91+F137)</f>
        <v>1026015</v>
      </c>
    </row>
    <row r="91" spans="1:6" ht="24" customHeight="1" x14ac:dyDescent="0.25">
      <c r="A91" s="121" t="s">
        <v>6</v>
      </c>
      <c r="B91" s="82" t="s">
        <v>12</v>
      </c>
      <c r="C91" s="82" t="s">
        <v>202</v>
      </c>
      <c r="D91" s="60">
        <f>SUM(D92:D136)</f>
        <v>809115</v>
      </c>
      <c r="E91" s="60">
        <f>SUM(E92:E136)</f>
        <v>-117749</v>
      </c>
      <c r="F91" s="60">
        <f>SUM(F92:F136)</f>
        <v>691366</v>
      </c>
    </row>
    <row r="92" spans="1:6" ht="24" customHeight="1" x14ac:dyDescent="0.25">
      <c r="A92" s="48">
        <v>321190</v>
      </c>
      <c r="B92" s="27" t="s">
        <v>68</v>
      </c>
      <c r="C92" s="97" t="s">
        <v>97</v>
      </c>
      <c r="D92" s="173">
        <v>50000</v>
      </c>
      <c r="E92" s="131">
        <f t="shared" ref="E92:E136" si="13">SUM(F92-D92)</f>
        <v>-20000</v>
      </c>
      <c r="F92" s="72">
        <v>30000</v>
      </c>
    </row>
    <row r="93" spans="1:6" ht="24" customHeight="1" x14ac:dyDescent="0.25">
      <c r="A93" s="48">
        <v>321210</v>
      </c>
      <c r="B93" s="25" t="s">
        <v>69</v>
      </c>
      <c r="C93" s="98" t="s">
        <v>98</v>
      </c>
      <c r="D93" s="173">
        <v>250000</v>
      </c>
      <c r="E93" s="131">
        <f t="shared" si="13"/>
        <v>-40000</v>
      </c>
      <c r="F93" s="72">
        <v>210000</v>
      </c>
    </row>
    <row r="94" spans="1:6" ht="24" customHeight="1" x14ac:dyDescent="0.25">
      <c r="A94" s="49">
        <v>321310</v>
      </c>
      <c r="B94" s="24" t="s">
        <v>47</v>
      </c>
      <c r="C94" s="99" t="s">
        <v>99</v>
      </c>
      <c r="D94" s="182">
        <v>6700</v>
      </c>
      <c r="E94" s="131">
        <f t="shared" si="13"/>
        <v>-4200</v>
      </c>
      <c r="F94" s="73">
        <v>2500</v>
      </c>
    </row>
    <row r="95" spans="1:6" ht="24" customHeight="1" x14ac:dyDescent="0.25">
      <c r="A95" s="48">
        <v>321490</v>
      </c>
      <c r="B95" s="25" t="s">
        <v>13</v>
      </c>
      <c r="C95" s="98" t="s">
        <v>100</v>
      </c>
      <c r="D95" s="173">
        <v>0</v>
      </c>
      <c r="E95" s="131">
        <f t="shared" si="13"/>
        <v>0</v>
      </c>
      <c r="F95" s="72">
        <v>0</v>
      </c>
    </row>
    <row r="96" spans="1:6" ht="24" customHeight="1" x14ac:dyDescent="0.25">
      <c r="A96" s="48">
        <v>322110</v>
      </c>
      <c r="B96" s="24" t="s">
        <v>14</v>
      </c>
      <c r="C96" s="99" t="s">
        <v>101</v>
      </c>
      <c r="D96" s="173">
        <v>20000</v>
      </c>
      <c r="E96" s="131">
        <f t="shared" si="13"/>
        <v>10000</v>
      </c>
      <c r="F96" s="72">
        <v>30000</v>
      </c>
    </row>
    <row r="97" spans="1:6" ht="27" customHeight="1" x14ac:dyDescent="0.25">
      <c r="A97" s="48">
        <v>322190</v>
      </c>
      <c r="B97" s="24" t="s">
        <v>48</v>
      </c>
      <c r="C97" s="99" t="s">
        <v>102</v>
      </c>
      <c r="D97" s="173">
        <v>20000</v>
      </c>
      <c r="E97" s="131">
        <f t="shared" si="13"/>
        <v>0</v>
      </c>
      <c r="F97" s="72">
        <v>20000</v>
      </c>
    </row>
    <row r="98" spans="1:6" ht="24" customHeight="1" x14ac:dyDescent="0.25">
      <c r="A98" s="48">
        <v>322290</v>
      </c>
      <c r="B98" s="27" t="s">
        <v>49</v>
      </c>
      <c r="C98" s="97" t="s">
        <v>103</v>
      </c>
      <c r="D98" s="173">
        <v>20000</v>
      </c>
      <c r="E98" s="131">
        <f t="shared" si="13"/>
        <v>20000</v>
      </c>
      <c r="F98" s="72">
        <v>40000</v>
      </c>
    </row>
    <row r="99" spans="1:6" ht="24" customHeight="1" x14ac:dyDescent="0.25">
      <c r="A99" s="48">
        <v>322310</v>
      </c>
      <c r="B99" s="25" t="s">
        <v>15</v>
      </c>
      <c r="C99" s="98" t="s">
        <v>104</v>
      </c>
      <c r="D99" s="173">
        <v>40000</v>
      </c>
      <c r="E99" s="131">
        <f t="shared" si="13"/>
        <v>0</v>
      </c>
      <c r="F99" s="72">
        <v>40000</v>
      </c>
    </row>
    <row r="100" spans="1:6" ht="24" customHeight="1" x14ac:dyDescent="0.25">
      <c r="A100" s="48">
        <v>322330</v>
      </c>
      <c r="B100" s="25" t="s">
        <v>16</v>
      </c>
      <c r="C100" s="98" t="s">
        <v>105</v>
      </c>
      <c r="D100" s="173">
        <v>53000</v>
      </c>
      <c r="E100" s="131">
        <f t="shared" si="13"/>
        <v>0</v>
      </c>
      <c r="F100" s="72">
        <v>53000</v>
      </c>
    </row>
    <row r="101" spans="1:6" ht="24" customHeight="1" x14ac:dyDescent="0.25">
      <c r="A101" s="48">
        <v>322340</v>
      </c>
      <c r="B101" s="25" t="s">
        <v>17</v>
      </c>
      <c r="C101" s="98" t="s">
        <v>106</v>
      </c>
      <c r="D101" s="173">
        <v>4200</v>
      </c>
      <c r="E101" s="131">
        <f t="shared" si="13"/>
        <v>-700</v>
      </c>
      <c r="F101" s="72">
        <v>3500</v>
      </c>
    </row>
    <row r="102" spans="1:6" ht="29.25" customHeight="1" x14ac:dyDescent="0.25">
      <c r="A102" s="49">
        <v>322440</v>
      </c>
      <c r="B102" s="24" t="s">
        <v>50</v>
      </c>
      <c r="C102" s="99" t="s">
        <v>107</v>
      </c>
      <c r="D102" s="182">
        <v>20000</v>
      </c>
      <c r="E102" s="131">
        <f t="shared" si="13"/>
        <v>0</v>
      </c>
      <c r="F102" s="73">
        <v>20000</v>
      </c>
    </row>
    <row r="103" spans="1:6" ht="24" customHeight="1" x14ac:dyDescent="0.25">
      <c r="A103" s="48">
        <v>322510</v>
      </c>
      <c r="B103" s="25" t="s">
        <v>18</v>
      </c>
      <c r="C103" s="98" t="s">
        <v>108</v>
      </c>
      <c r="D103" s="173">
        <v>15000</v>
      </c>
      <c r="E103" s="131">
        <f t="shared" si="13"/>
        <v>-13000</v>
      </c>
      <c r="F103" s="72">
        <v>2000</v>
      </c>
    </row>
    <row r="104" spans="1:6" ht="24" customHeight="1" x14ac:dyDescent="0.25">
      <c r="A104" s="48">
        <v>322520</v>
      </c>
      <c r="B104" s="25" t="s">
        <v>19</v>
      </c>
      <c r="C104" s="98" t="s">
        <v>109</v>
      </c>
      <c r="D104" s="173">
        <v>2000</v>
      </c>
      <c r="E104" s="131">
        <f t="shared" si="13"/>
        <v>-2000</v>
      </c>
      <c r="F104" s="72">
        <v>0</v>
      </c>
    </row>
    <row r="105" spans="1:6" ht="24" customHeight="1" x14ac:dyDescent="0.25">
      <c r="A105" s="48">
        <v>322710</v>
      </c>
      <c r="B105" s="23" t="s">
        <v>20</v>
      </c>
      <c r="C105" s="100" t="s">
        <v>110</v>
      </c>
      <c r="D105" s="173">
        <v>2365</v>
      </c>
      <c r="E105" s="131">
        <f t="shared" si="13"/>
        <v>1135</v>
      </c>
      <c r="F105" s="72">
        <v>3500</v>
      </c>
    </row>
    <row r="106" spans="1:6" ht="24" customHeight="1" x14ac:dyDescent="0.25">
      <c r="A106" s="48">
        <v>323110</v>
      </c>
      <c r="B106" s="25" t="s">
        <v>57</v>
      </c>
      <c r="C106" s="98" t="s">
        <v>111</v>
      </c>
      <c r="D106" s="173">
        <v>24000</v>
      </c>
      <c r="E106" s="131">
        <f t="shared" si="13"/>
        <v>0</v>
      </c>
      <c r="F106" s="72">
        <v>24000</v>
      </c>
    </row>
    <row r="107" spans="1:6" ht="24" customHeight="1" x14ac:dyDescent="0.25">
      <c r="A107" s="48">
        <v>323130</v>
      </c>
      <c r="B107" s="25" t="s">
        <v>51</v>
      </c>
      <c r="C107" s="98" t="s">
        <v>112</v>
      </c>
      <c r="D107" s="173">
        <v>4000</v>
      </c>
      <c r="E107" s="131">
        <f t="shared" si="13"/>
        <v>-1500</v>
      </c>
      <c r="F107" s="72">
        <v>2500</v>
      </c>
    </row>
    <row r="108" spans="1:6" ht="24" customHeight="1" x14ac:dyDescent="0.25">
      <c r="A108" s="48">
        <v>323190</v>
      </c>
      <c r="B108" s="25" t="s">
        <v>22</v>
      </c>
      <c r="C108" s="98" t="s">
        <v>113</v>
      </c>
      <c r="D108" s="173">
        <v>1000</v>
      </c>
      <c r="E108" s="170">
        <f t="shared" si="13"/>
        <v>0</v>
      </c>
      <c r="F108" s="72">
        <v>1000</v>
      </c>
    </row>
    <row r="109" spans="1:6" ht="28.5" customHeight="1" x14ac:dyDescent="0.25">
      <c r="A109" s="48">
        <v>323290</v>
      </c>
      <c r="B109" s="24" t="s">
        <v>52</v>
      </c>
      <c r="C109" s="99" t="s">
        <v>114</v>
      </c>
      <c r="D109" s="173">
        <v>35000</v>
      </c>
      <c r="E109" s="131">
        <f t="shared" si="13"/>
        <v>-3000</v>
      </c>
      <c r="F109" s="72">
        <v>32000</v>
      </c>
    </row>
    <row r="110" spans="1:6" ht="24" customHeight="1" x14ac:dyDescent="0.25">
      <c r="A110" s="48">
        <v>323390</v>
      </c>
      <c r="B110" s="25" t="s">
        <v>23</v>
      </c>
      <c r="C110" s="98" t="s">
        <v>115</v>
      </c>
      <c r="D110" s="173">
        <v>1000</v>
      </c>
      <c r="E110" s="170">
        <f t="shared" si="13"/>
        <v>0</v>
      </c>
      <c r="F110" s="72">
        <v>1000</v>
      </c>
    </row>
    <row r="111" spans="1:6" ht="27" customHeight="1" x14ac:dyDescent="0.25">
      <c r="A111" s="49">
        <v>323490</v>
      </c>
      <c r="B111" s="24" t="s">
        <v>81</v>
      </c>
      <c r="C111" s="99" t="s">
        <v>116</v>
      </c>
      <c r="D111" s="182">
        <v>23000</v>
      </c>
      <c r="E111" s="131">
        <f t="shared" ref="E111:E117" si="14">SUM(F111-D111)</f>
        <v>-3000</v>
      </c>
      <c r="F111" s="73">
        <v>20000</v>
      </c>
    </row>
    <row r="112" spans="1:6" ht="25.5" x14ac:dyDescent="0.25">
      <c r="A112" s="48">
        <v>323590</v>
      </c>
      <c r="B112" s="24" t="s">
        <v>80</v>
      </c>
      <c r="C112" s="99" t="s">
        <v>117</v>
      </c>
      <c r="D112" s="173">
        <v>115000</v>
      </c>
      <c r="E112" s="170">
        <f t="shared" si="14"/>
        <v>-20000</v>
      </c>
      <c r="F112" s="72">
        <v>95000</v>
      </c>
    </row>
    <row r="113" spans="1:6" ht="26.25" customHeight="1" x14ac:dyDescent="0.25">
      <c r="A113" s="48">
        <v>323610</v>
      </c>
      <c r="B113" s="24" t="s">
        <v>24</v>
      </c>
      <c r="C113" s="99" t="s">
        <v>118</v>
      </c>
      <c r="D113" s="173">
        <v>10000</v>
      </c>
      <c r="E113" s="131">
        <f t="shared" si="14"/>
        <v>500</v>
      </c>
      <c r="F113" s="72">
        <v>10500</v>
      </c>
    </row>
    <row r="114" spans="1:6" ht="24" customHeight="1" x14ac:dyDescent="0.25">
      <c r="A114" s="48">
        <v>323690</v>
      </c>
      <c r="B114" s="23" t="s">
        <v>25</v>
      </c>
      <c r="C114" s="100" t="s">
        <v>119</v>
      </c>
      <c r="D114" s="173">
        <v>0</v>
      </c>
      <c r="E114" s="131">
        <f t="shared" si="14"/>
        <v>0</v>
      </c>
      <c r="F114" s="72">
        <v>0</v>
      </c>
    </row>
    <row r="115" spans="1:6" ht="21.95" customHeight="1" x14ac:dyDescent="0.25">
      <c r="A115" s="48">
        <v>323710</v>
      </c>
      <c r="B115" s="24" t="s">
        <v>26</v>
      </c>
      <c r="C115" s="99" t="s">
        <v>120</v>
      </c>
      <c r="D115" s="173">
        <v>0</v>
      </c>
      <c r="E115" s="131">
        <f t="shared" si="14"/>
        <v>0</v>
      </c>
      <c r="F115" s="72">
        <v>0</v>
      </c>
    </row>
    <row r="116" spans="1:6" ht="21.95" customHeight="1" x14ac:dyDescent="0.25">
      <c r="A116" s="48">
        <v>323720</v>
      </c>
      <c r="B116" s="25" t="s">
        <v>27</v>
      </c>
      <c r="C116" s="98" t="s">
        <v>121</v>
      </c>
      <c r="D116" s="173">
        <v>2000</v>
      </c>
      <c r="E116" s="131">
        <f t="shared" si="14"/>
        <v>-2000</v>
      </c>
      <c r="F116" s="72">
        <v>0</v>
      </c>
    </row>
    <row r="117" spans="1:6" ht="24" customHeight="1" x14ac:dyDescent="0.25">
      <c r="A117" s="48">
        <v>323790</v>
      </c>
      <c r="B117" s="24" t="s">
        <v>70</v>
      </c>
      <c r="C117" s="99" t="s">
        <v>122</v>
      </c>
      <c r="D117" s="173">
        <v>1000</v>
      </c>
      <c r="E117" s="170">
        <f t="shared" si="14"/>
        <v>0</v>
      </c>
      <c r="F117" s="72">
        <v>1000</v>
      </c>
    </row>
    <row r="118" spans="1:6" ht="24" customHeight="1" x14ac:dyDescent="0.25">
      <c r="A118" s="217"/>
      <c r="B118" s="218"/>
      <c r="C118" s="218"/>
      <c r="D118" s="219"/>
      <c r="E118" s="195"/>
      <c r="F118" s="220"/>
    </row>
    <row r="119" spans="1:6" ht="24" customHeight="1" x14ac:dyDescent="0.25">
      <c r="A119" s="15"/>
      <c r="B119" s="28"/>
      <c r="C119" s="28"/>
      <c r="D119" s="32"/>
      <c r="E119" s="32"/>
      <c r="F119" s="74" t="s">
        <v>209</v>
      </c>
    </row>
    <row r="120" spans="1:6" ht="15.75" customHeight="1" x14ac:dyDescent="0.25">
      <c r="A120" s="271" t="s">
        <v>200</v>
      </c>
      <c r="B120" s="273" t="s">
        <v>1</v>
      </c>
      <c r="C120" s="275" t="s">
        <v>201</v>
      </c>
      <c r="D120" s="122" t="s">
        <v>58</v>
      </c>
      <c r="E120" s="277" t="s">
        <v>83</v>
      </c>
      <c r="F120" s="63" t="s">
        <v>84</v>
      </c>
    </row>
    <row r="121" spans="1:6" ht="15" customHeight="1" x14ac:dyDescent="0.25">
      <c r="A121" s="272"/>
      <c r="B121" s="274"/>
      <c r="C121" s="276"/>
      <c r="D121" s="123" t="s">
        <v>229</v>
      </c>
      <c r="E121" s="278"/>
      <c r="F121" s="64" t="s">
        <v>230</v>
      </c>
    </row>
    <row r="122" spans="1:6" ht="24" customHeight="1" x14ac:dyDescent="0.25">
      <c r="A122" s="48">
        <v>323890</v>
      </c>
      <c r="B122" s="25" t="s">
        <v>28</v>
      </c>
      <c r="C122" s="98" t="s">
        <v>123</v>
      </c>
      <c r="D122" s="173">
        <v>11000</v>
      </c>
      <c r="E122" s="131">
        <f t="shared" si="13"/>
        <v>0</v>
      </c>
      <c r="F122" s="72">
        <v>11000</v>
      </c>
    </row>
    <row r="123" spans="1:6" ht="24" customHeight="1" x14ac:dyDescent="0.25">
      <c r="A123" s="48">
        <v>323910</v>
      </c>
      <c r="B123" s="24" t="s">
        <v>29</v>
      </c>
      <c r="C123" s="99" t="s">
        <v>124</v>
      </c>
      <c r="D123" s="173">
        <v>15000</v>
      </c>
      <c r="E123" s="131">
        <f t="shared" si="13"/>
        <v>-14000</v>
      </c>
      <c r="F123" s="72">
        <v>1000</v>
      </c>
    </row>
    <row r="124" spans="1:6" ht="24" customHeight="1" x14ac:dyDescent="0.25">
      <c r="A124" s="48">
        <v>323990</v>
      </c>
      <c r="B124" s="25" t="s">
        <v>232</v>
      </c>
      <c r="C124" s="98" t="s">
        <v>125</v>
      </c>
      <c r="D124" s="173">
        <v>500</v>
      </c>
      <c r="E124" s="170">
        <f t="shared" si="13"/>
        <v>0</v>
      </c>
      <c r="F124" s="72">
        <v>500</v>
      </c>
    </row>
    <row r="125" spans="1:6" ht="24" customHeight="1" x14ac:dyDescent="0.25">
      <c r="A125" s="48">
        <v>324120</v>
      </c>
      <c r="B125" s="24" t="s">
        <v>30</v>
      </c>
      <c r="C125" s="99" t="s">
        <v>126</v>
      </c>
      <c r="D125" s="173">
        <v>0</v>
      </c>
      <c r="E125" s="170">
        <f t="shared" si="13"/>
        <v>0</v>
      </c>
      <c r="F125" s="72">
        <v>0</v>
      </c>
    </row>
    <row r="126" spans="1:6" ht="24" customHeight="1" x14ac:dyDescent="0.25">
      <c r="A126" s="48">
        <v>329220</v>
      </c>
      <c r="B126" s="23" t="s">
        <v>31</v>
      </c>
      <c r="C126" s="100" t="s">
        <v>127</v>
      </c>
      <c r="D126" s="173">
        <v>3500</v>
      </c>
      <c r="E126" s="131">
        <f t="shared" si="13"/>
        <v>0</v>
      </c>
      <c r="F126" s="72">
        <v>3500</v>
      </c>
    </row>
    <row r="127" spans="1:6" ht="24" customHeight="1" x14ac:dyDescent="0.25">
      <c r="A127" s="48">
        <v>329230</v>
      </c>
      <c r="B127" s="24" t="s">
        <v>32</v>
      </c>
      <c r="C127" s="99" t="s">
        <v>128</v>
      </c>
      <c r="D127" s="173">
        <v>0</v>
      </c>
      <c r="E127" s="131">
        <f t="shared" si="13"/>
        <v>0</v>
      </c>
      <c r="F127" s="72">
        <v>0</v>
      </c>
    </row>
    <row r="128" spans="1:6" ht="24" customHeight="1" x14ac:dyDescent="0.25">
      <c r="A128" s="48">
        <v>329310</v>
      </c>
      <c r="B128" s="25" t="s">
        <v>33</v>
      </c>
      <c r="C128" s="98" t="s">
        <v>129</v>
      </c>
      <c r="D128" s="173">
        <v>5000</v>
      </c>
      <c r="E128" s="131">
        <f t="shared" si="13"/>
        <v>-4000</v>
      </c>
      <c r="F128" s="72">
        <v>1000</v>
      </c>
    </row>
    <row r="129" spans="1:6" ht="24" customHeight="1" x14ac:dyDescent="0.25">
      <c r="A129" s="48">
        <v>329410</v>
      </c>
      <c r="B129" s="24" t="s">
        <v>34</v>
      </c>
      <c r="C129" s="99" t="s">
        <v>130</v>
      </c>
      <c r="D129" s="173">
        <v>250</v>
      </c>
      <c r="E129" s="131">
        <f t="shared" si="13"/>
        <v>-250</v>
      </c>
      <c r="F129" s="72">
        <v>0</v>
      </c>
    </row>
    <row r="130" spans="1:6" ht="24" customHeight="1" x14ac:dyDescent="0.25">
      <c r="A130" s="48">
        <v>329520</v>
      </c>
      <c r="B130" s="25" t="s">
        <v>35</v>
      </c>
      <c r="C130" s="98" t="s">
        <v>131</v>
      </c>
      <c r="D130" s="173">
        <v>1000</v>
      </c>
      <c r="E130" s="131">
        <f t="shared" si="13"/>
        <v>-900</v>
      </c>
      <c r="F130" s="72">
        <v>100</v>
      </c>
    </row>
    <row r="131" spans="1:6" ht="24" customHeight="1" x14ac:dyDescent="0.25">
      <c r="A131" s="48">
        <v>329990</v>
      </c>
      <c r="B131" s="24" t="s">
        <v>36</v>
      </c>
      <c r="C131" s="99" t="s">
        <v>132</v>
      </c>
      <c r="D131" s="173">
        <v>300</v>
      </c>
      <c r="E131" s="131">
        <f t="shared" si="13"/>
        <v>0</v>
      </c>
      <c r="F131" s="72">
        <v>300</v>
      </c>
    </row>
    <row r="132" spans="1:6" ht="26.25" customHeight="1" x14ac:dyDescent="0.25">
      <c r="A132" s="48">
        <v>343110</v>
      </c>
      <c r="B132" s="25" t="s">
        <v>53</v>
      </c>
      <c r="C132" s="98" t="s">
        <v>133</v>
      </c>
      <c r="D132" s="173">
        <v>4200</v>
      </c>
      <c r="E132" s="131">
        <f t="shared" si="13"/>
        <v>0</v>
      </c>
      <c r="F132" s="72">
        <v>4200</v>
      </c>
    </row>
    <row r="133" spans="1:6" ht="24" customHeight="1" x14ac:dyDescent="0.25">
      <c r="A133" s="48">
        <v>343390</v>
      </c>
      <c r="B133" s="24" t="s">
        <v>37</v>
      </c>
      <c r="C133" s="99" t="s">
        <v>134</v>
      </c>
      <c r="D133" s="173">
        <v>0</v>
      </c>
      <c r="E133" s="131">
        <f t="shared" si="13"/>
        <v>0</v>
      </c>
      <c r="F133" s="72">
        <v>0</v>
      </c>
    </row>
    <row r="134" spans="1:6" ht="24" customHeight="1" x14ac:dyDescent="0.25">
      <c r="A134" s="48">
        <v>343490</v>
      </c>
      <c r="B134" s="25" t="s">
        <v>38</v>
      </c>
      <c r="C134" s="98" t="s">
        <v>135</v>
      </c>
      <c r="D134" s="173">
        <v>100</v>
      </c>
      <c r="E134" s="131">
        <f t="shared" si="13"/>
        <v>0</v>
      </c>
      <c r="F134" s="72">
        <v>100</v>
      </c>
    </row>
    <row r="135" spans="1:6" ht="20.25" customHeight="1" x14ac:dyDescent="0.25">
      <c r="A135" s="48">
        <v>422730</v>
      </c>
      <c r="B135" s="24" t="s">
        <v>39</v>
      </c>
      <c r="C135" s="101" t="s">
        <v>136</v>
      </c>
      <c r="D135" s="183">
        <v>48000</v>
      </c>
      <c r="E135" s="131">
        <f t="shared" si="13"/>
        <v>-19834</v>
      </c>
      <c r="F135" s="72">
        <v>28166</v>
      </c>
    </row>
    <row r="136" spans="1:6" ht="20.25" customHeight="1" x14ac:dyDescent="0.25">
      <c r="A136" s="48">
        <v>42411</v>
      </c>
      <c r="B136" s="24" t="s">
        <v>42</v>
      </c>
      <c r="C136" s="99" t="s">
        <v>137</v>
      </c>
      <c r="D136" s="173">
        <v>1000</v>
      </c>
      <c r="E136" s="170">
        <f t="shared" si="13"/>
        <v>-1000</v>
      </c>
      <c r="F136" s="72">
        <v>0</v>
      </c>
    </row>
    <row r="137" spans="1:6" ht="21" customHeight="1" x14ac:dyDescent="0.25">
      <c r="A137" s="295" t="s">
        <v>245</v>
      </c>
      <c r="B137" s="296"/>
      <c r="C137" s="297"/>
      <c r="D137" s="83">
        <f>SUM(D141)</f>
        <v>245000</v>
      </c>
      <c r="E137" s="83">
        <f t="shared" ref="E137:F137" si="15">SUM(E142+E141)</f>
        <v>44649</v>
      </c>
      <c r="F137" s="83">
        <f t="shared" si="15"/>
        <v>334649</v>
      </c>
    </row>
    <row r="138" spans="1:6" ht="21" customHeight="1" x14ac:dyDescent="0.25">
      <c r="A138" s="55">
        <v>42123</v>
      </c>
      <c r="B138" s="17" t="s">
        <v>241</v>
      </c>
      <c r="C138" s="292"/>
      <c r="D138" s="130">
        <v>0</v>
      </c>
      <c r="E138" s="131">
        <f>SUM(F138-D138)</f>
        <v>0</v>
      </c>
      <c r="F138" s="76">
        <v>0</v>
      </c>
    </row>
    <row r="139" spans="1:6" ht="21" customHeight="1" x14ac:dyDescent="0.25">
      <c r="A139" s="55">
        <v>32321</v>
      </c>
      <c r="B139" s="17" t="s">
        <v>244</v>
      </c>
      <c r="C139" s="293"/>
      <c r="D139" s="130">
        <v>145000</v>
      </c>
      <c r="E139" s="131">
        <f>SUM(F139-D139)</f>
        <v>0</v>
      </c>
      <c r="F139" s="76">
        <v>145000</v>
      </c>
    </row>
    <row r="140" spans="1:6" ht="21" customHeight="1" x14ac:dyDescent="0.25">
      <c r="A140" s="55">
        <v>42273</v>
      </c>
      <c r="B140" s="17" t="s">
        <v>39</v>
      </c>
      <c r="C140" s="294"/>
      <c r="D140" s="130">
        <v>100000</v>
      </c>
      <c r="E140" s="170">
        <f>SUM(F140-D140)</f>
        <v>0</v>
      </c>
      <c r="F140" s="76">
        <v>100000</v>
      </c>
    </row>
    <row r="141" spans="1:6" ht="21" customHeight="1" x14ac:dyDescent="0.25">
      <c r="A141" s="198"/>
      <c r="B141" s="206" t="s">
        <v>178</v>
      </c>
      <c r="C141" s="207"/>
      <c r="D141" s="197">
        <f>SUM(D138:D140)</f>
        <v>245000</v>
      </c>
      <c r="E141" s="197">
        <f t="shared" ref="E141:F141" si="16">SUM(E138:E140)</f>
        <v>0</v>
      </c>
      <c r="F141" s="197">
        <f t="shared" si="16"/>
        <v>245000</v>
      </c>
    </row>
    <row r="142" spans="1:6" ht="21" customHeight="1" x14ac:dyDescent="0.25">
      <c r="A142" s="47"/>
      <c r="B142" s="13" t="s">
        <v>242</v>
      </c>
      <c r="C142" s="208"/>
      <c r="D142" s="132">
        <f>SUM(D143:D148)</f>
        <v>45000</v>
      </c>
      <c r="E142" s="132">
        <f t="shared" ref="E142:F142" si="17">SUM(E143:E148)</f>
        <v>44649</v>
      </c>
      <c r="F142" s="132">
        <f t="shared" si="17"/>
        <v>89649</v>
      </c>
    </row>
    <row r="143" spans="1:6" ht="28.5" customHeight="1" x14ac:dyDescent="0.25">
      <c r="A143" s="201" t="s">
        <v>75</v>
      </c>
      <c r="B143" s="5" t="s">
        <v>196</v>
      </c>
      <c r="C143" s="292"/>
      <c r="D143" s="245">
        <v>30000</v>
      </c>
      <c r="E143" s="131">
        <f t="shared" ref="E143:E148" si="18">SUM(F143-D143)</f>
        <v>43000</v>
      </c>
      <c r="F143" s="200">
        <v>73000</v>
      </c>
    </row>
    <row r="144" spans="1:6" ht="21" customHeight="1" x14ac:dyDescent="0.25">
      <c r="A144" s="54">
        <v>32119</v>
      </c>
      <c r="B144" s="12" t="s">
        <v>40</v>
      </c>
      <c r="C144" s="293"/>
      <c r="D144" s="246">
        <v>7000</v>
      </c>
      <c r="E144" s="131">
        <f t="shared" si="18"/>
        <v>-3871</v>
      </c>
      <c r="F144" s="75">
        <v>3129</v>
      </c>
    </row>
    <row r="145" spans="1:6" ht="21" customHeight="1" x14ac:dyDescent="0.25">
      <c r="A145" s="54">
        <v>321211</v>
      </c>
      <c r="B145" s="12" t="s">
        <v>243</v>
      </c>
      <c r="C145" s="293"/>
      <c r="D145" s="247">
        <v>0</v>
      </c>
      <c r="E145" s="131">
        <f t="shared" si="18"/>
        <v>2000</v>
      </c>
      <c r="F145" s="73">
        <v>2000</v>
      </c>
    </row>
    <row r="146" spans="1:6" ht="21" customHeight="1" x14ac:dyDescent="0.25">
      <c r="A146" s="54">
        <v>322190</v>
      </c>
      <c r="B146" s="12" t="s">
        <v>197</v>
      </c>
      <c r="C146" s="293"/>
      <c r="D146" s="248">
        <v>0</v>
      </c>
      <c r="E146" s="199">
        <f t="shared" si="18"/>
        <v>0</v>
      </c>
      <c r="F146" s="75">
        <v>0</v>
      </c>
    </row>
    <row r="147" spans="1:6" ht="24" customHeight="1" x14ac:dyDescent="0.25">
      <c r="A147" s="57">
        <v>32919</v>
      </c>
      <c r="B147" s="51" t="s">
        <v>76</v>
      </c>
      <c r="C147" s="293"/>
      <c r="D147" s="245">
        <v>8000</v>
      </c>
      <c r="E147" s="131">
        <f t="shared" si="18"/>
        <v>3520</v>
      </c>
      <c r="F147" s="76">
        <v>11520</v>
      </c>
    </row>
    <row r="148" spans="1:6" ht="24" customHeight="1" x14ac:dyDescent="0.25">
      <c r="A148" s="48">
        <v>329310</v>
      </c>
      <c r="B148" s="25" t="s">
        <v>33</v>
      </c>
      <c r="C148" s="294"/>
      <c r="D148" s="249">
        <v>0</v>
      </c>
      <c r="E148" s="170">
        <f t="shared" si="18"/>
        <v>0</v>
      </c>
      <c r="F148" s="72">
        <v>0</v>
      </c>
    </row>
    <row r="149" spans="1:6" ht="24" customHeight="1" x14ac:dyDescent="0.25">
      <c r="A149" s="140"/>
      <c r="B149" s="14"/>
      <c r="C149" s="14"/>
      <c r="D149" s="33"/>
      <c r="E149" s="33"/>
      <c r="F149" s="141"/>
    </row>
    <row r="150" spans="1:6" ht="24" customHeight="1" x14ac:dyDescent="0.25">
      <c r="A150" s="140"/>
      <c r="B150" s="14"/>
      <c r="C150" s="14"/>
      <c r="D150" s="33"/>
      <c r="E150" s="33"/>
      <c r="F150" s="141"/>
    </row>
    <row r="151" spans="1:6" ht="24" customHeight="1" x14ac:dyDescent="0.25">
      <c r="A151" s="140"/>
      <c r="B151" s="14"/>
      <c r="C151" s="14"/>
      <c r="D151" s="33"/>
      <c r="E151" s="33"/>
      <c r="F151" s="141"/>
    </row>
    <row r="152" spans="1:6" ht="24" customHeight="1" x14ac:dyDescent="0.25">
      <c r="A152" s="140"/>
      <c r="B152" s="14"/>
      <c r="C152" s="14"/>
      <c r="D152" s="33"/>
      <c r="E152" s="33"/>
      <c r="F152" s="141"/>
    </row>
    <row r="153" spans="1:6" ht="24" customHeight="1" x14ac:dyDescent="0.25">
      <c r="A153" s="140"/>
      <c r="B153" s="14"/>
      <c r="C153" s="14"/>
      <c r="D153" s="33"/>
      <c r="E153" s="33"/>
      <c r="F153" s="141"/>
    </row>
    <row r="154" spans="1:6" ht="24" customHeight="1" x14ac:dyDescent="0.25">
      <c r="A154" s="140"/>
      <c r="B154" s="14"/>
      <c r="C154" s="14"/>
      <c r="D154" s="33"/>
      <c r="E154" s="33"/>
      <c r="F154" s="141"/>
    </row>
    <row r="155" spans="1:6" ht="24" customHeight="1" x14ac:dyDescent="0.25">
      <c r="A155" s="140"/>
      <c r="B155" s="14"/>
      <c r="C155" s="14"/>
      <c r="D155" s="33"/>
      <c r="E155" s="33"/>
      <c r="F155" s="141"/>
    </row>
    <row r="156" spans="1:6" ht="14.25" customHeight="1" x14ac:dyDescent="0.25">
      <c r="A156" s="140"/>
      <c r="B156" s="14"/>
      <c r="C156" s="14"/>
      <c r="D156" s="33"/>
      <c r="E156" s="33"/>
      <c r="F156" s="141"/>
    </row>
    <row r="157" spans="1:6" ht="20.25" customHeight="1" x14ac:dyDescent="0.25">
      <c r="B157" s="2"/>
      <c r="C157" s="2"/>
      <c r="D157" s="1"/>
      <c r="E157" s="1"/>
      <c r="F157" s="71" t="s">
        <v>224</v>
      </c>
    </row>
    <row r="158" spans="1:6" ht="15.75" customHeight="1" x14ac:dyDescent="0.25">
      <c r="A158" s="271" t="s">
        <v>200</v>
      </c>
      <c r="B158" s="273" t="s">
        <v>1</v>
      </c>
      <c r="C158" s="275" t="s">
        <v>201</v>
      </c>
      <c r="D158" s="122" t="s">
        <v>58</v>
      </c>
      <c r="E158" s="277" t="s">
        <v>83</v>
      </c>
      <c r="F158" s="63" t="s">
        <v>84</v>
      </c>
    </row>
    <row r="159" spans="1:6" ht="15.75" customHeight="1" x14ac:dyDescent="0.25">
      <c r="A159" s="272"/>
      <c r="B159" s="274"/>
      <c r="C159" s="276"/>
      <c r="D159" s="123" t="s">
        <v>285</v>
      </c>
      <c r="E159" s="278"/>
      <c r="F159" s="64" t="s">
        <v>286</v>
      </c>
    </row>
    <row r="160" spans="1:6" ht="26.25" customHeight="1" x14ac:dyDescent="0.25">
      <c r="A160" s="284" t="s">
        <v>223</v>
      </c>
      <c r="B160" s="285"/>
      <c r="C160" s="156" t="s">
        <v>218</v>
      </c>
      <c r="D160" s="202">
        <f>SUM(D164+D171+D195+D207+D220+D235)</f>
        <v>7755500</v>
      </c>
      <c r="E160" s="202">
        <f>SUM(E164+E171+E195+E207+E220+E235)</f>
        <v>-375500</v>
      </c>
      <c r="F160" s="202">
        <f>SUM(F164+F171+F195+F207+F220+F235)</f>
        <v>7380000</v>
      </c>
    </row>
    <row r="161" spans="1:6" ht="15" customHeight="1" x14ac:dyDescent="0.25">
      <c r="A161" s="279" t="s">
        <v>217</v>
      </c>
      <c r="B161" s="280"/>
      <c r="C161" s="280"/>
      <c r="D161" s="280"/>
      <c r="E161" s="280"/>
      <c r="F161" s="281"/>
    </row>
    <row r="162" spans="1:6" ht="15" customHeight="1" x14ac:dyDescent="0.25">
      <c r="A162" s="161" t="s">
        <v>204</v>
      </c>
      <c r="B162" s="282">
        <v>1023115</v>
      </c>
      <c r="C162" s="282"/>
      <c r="D162" s="282"/>
      <c r="E162" s="282"/>
      <c r="F162" s="283"/>
    </row>
    <row r="163" spans="1:6" ht="15" customHeight="1" x14ac:dyDescent="0.25">
      <c r="A163" s="161" t="s">
        <v>215</v>
      </c>
      <c r="B163" s="286" t="s">
        <v>216</v>
      </c>
      <c r="C163" s="286"/>
      <c r="D163" s="286"/>
      <c r="E163" s="286"/>
      <c r="F163" s="287"/>
    </row>
    <row r="164" spans="1:6" ht="19.5" customHeight="1" x14ac:dyDescent="0.25">
      <c r="A164" s="128" t="s">
        <v>189</v>
      </c>
      <c r="B164" s="209" t="s">
        <v>7</v>
      </c>
      <c r="C164" s="102" t="s">
        <v>222</v>
      </c>
      <c r="D164" s="83">
        <f>SUM(D165:D169)</f>
        <v>20000</v>
      </c>
      <c r="E164" s="83">
        <f t="shared" ref="E164:F164" si="19">SUM(E165:E169)</f>
        <v>-5000</v>
      </c>
      <c r="F164" s="83">
        <f t="shared" si="19"/>
        <v>15000</v>
      </c>
    </row>
    <row r="165" spans="1:6" ht="21" customHeight="1" x14ac:dyDescent="0.25">
      <c r="A165" s="55">
        <v>321190</v>
      </c>
      <c r="B165" s="5" t="s">
        <v>307</v>
      </c>
      <c r="C165" s="260" t="s">
        <v>387</v>
      </c>
      <c r="D165" s="130">
        <v>0</v>
      </c>
      <c r="E165" s="131">
        <f t="shared" ref="E165:E170" si="20">SUM(F165-D165)</f>
        <v>0</v>
      </c>
      <c r="F165" s="76">
        <v>0</v>
      </c>
    </row>
    <row r="166" spans="1:6" ht="21" customHeight="1" x14ac:dyDescent="0.25">
      <c r="A166" s="55">
        <v>32244</v>
      </c>
      <c r="B166" s="5" t="s">
        <v>73</v>
      </c>
      <c r="C166" s="21" t="s">
        <v>146</v>
      </c>
      <c r="D166" s="130">
        <v>8000</v>
      </c>
      <c r="E166" s="131">
        <f t="shared" si="20"/>
        <v>-5000</v>
      </c>
      <c r="F166" s="76">
        <v>3000</v>
      </c>
    </row>
    <row r="167" spans="1:6" ht="21" customHeight="1" x14ac:dyDescent="0.25">
      <c r="A167" s="55">
        <v>32251</v>
      </c>
      <c r="B167" s="17" t="s">
        <v>18</v>
      </c>
      <c r="C167" s="18" t="s">
        <v>147</v>
      </c>
      <c r="D167" s="130">
        <v>2000</v>
      </c>
      <c r="E167" s="131">
        <f t="shared" si="20"/>
        <v>0</v>
      </c>
      <c r="F167" s="76">
        <v>2000</v>
      </c>
    </row>
    <row r="168" spans="1:6" ht="21" customHeight="1" x14ac:dyDescent="0.25">
      <c r="A168" s="55">
        <v>329990</v>
      </c>
      <c r="B168" s="17" t="s">
        <v>85</v>
      </c>
      <c r="C168" s="18" t="s">
        <v>148</v>
      </c>
      <c r="D168" s="184">
        <v>5000</v>
      </c>
      <c r="E168" s="131">
        <f t="shared" si="20"/>
        <v>0</v>
      </c>
      <c r="F168" s="76">
        <v>5000</v>
      </c>
    </row>
    <row r="169" spans="1:6" ht="21" customHeight="1" x14ac:dyDescent="0.25">
      <c r="A169" s="55">
        <v>42273</v>
      </c>
      <c r="B169" s="17" t="s">
        <v>39</v>
      </c>
      <c r="C169" s="18" t="s">
        <v>149</v>
      </c>
      <c r="D169" s="130">
        <v>5000</v>
      </c>
      <c r="E169" s="170">
        <f t="shared" si="20"/>
        <v>0</v>
      </c>
      <c r="F169" s="76">
        <v>5000</v>
      </c>
    </row>
    <row r="170" spans="1:6" ht="21" customHeight="1" x14ac:dyDescent="0.25">
      <c r="A170" s="55">
        <v>922213</v>
      </c>
      <c r="B170" s="17" t="s">
        <v>252</v>
      </c>
      <c r="C170" s="18" t="s">
        <v>261</v>
      </c>
      <c r="D170" s="130">
        <v>0</v>
      </c>
      <c r="E170" s="170">
        <f t="shared" si="20"/>
        <v>0</v>
      </c>
      <c r="F170" s="76">
        <v>0</v>
      </c>
    </row>
    <row r="171" spans="1:6" ht="21" customHeight="1" x14ac:dyDescent="0.25">
      <c r="A171" s="128" t="s">
        <v>188</v>
      </c>
      <c r="B171" s="221" t="s">
        <v>62</v>
      </c>
      <c r="C171" s="90"/>
      <c r="D171" s="44">
        <f>SUM(D172:D193)</f>
        <v>215500</v>
      </c>
      <c r="E171" s="44">
        <f t="shared" ref="E171:F171" si="21">SUM(E172:E193)</f>
        <v>-15500.000000000004</v>
      </c>
      <c r="F171" s="44">
        <f t="shared" si="21"/>
        <v>200000</v>
      </c>
    </row>
    <row r="172" spans="1:6" ht="21" customHeight="1" x14ac:dyDescent="0.25">
      <c r="A172" s="55">
        <v>321190</v>
      </c>
      <c r="B172" s="17" t="s">
        <v>40</v>
      </c>
      <c r="C172" s="126" t="s">
        <v>150</v>
      </c>
      <c r="D172" s="130">
        <v>15000</v>
      </c>
      <c r="E172" s="131">
        <f t="shared" ref="E172:E188" si="22">SUM(F172-D172)</f>
        <v>-14000</v>
      </c>
      <c r="F172" s="76">
        <v>1000</v>
      </c>
    </row>
    <row r="173" spans="1:6" ht="21" customHeight="1" x14ac:dyDescent="0.25">
      <c r="A173" s="55">
        <v>32211</v>
      </c>
      <c r="B173" s="17" t="s">
        <v>14</v>
      </c>
      <c r="C173" s="18" t="s">
        <v>151</v>
      </c>
      <c r="D173" s="130">
        <v>3000</v>
      </c>
      <c r="E173" s="131">
        <f t="shared" si="22"/>
        <v>0</v>
      </c>
      <c r="F173" s="76">
        <v>3000</v>
      </c>
    </row>
    <row r="174" spans="1:6" ht="21" customHeight="1" x14ac:dyDescent="0.25">
      <c r="A174" s="55">
        <v>32212</v>
      </c>
      <c r="B174" s="17" t="s">
        <v>309</v>
      </c>
      <c r="C174" s="260" t="s">
        <v>388</v>
      </c>
      <c r="D174" s="130">
        <v>0</v>
      </c>
      <c r="E174" s="131">
        <f t="shared" si="22"/>
        <v>450</v>
      </c>
      <c r="F174" s="76">
        <v>450</v>
      </c>
    </row>
    <row r="175" spans="1:6" ht="21" customHeight="1" x14ac:dyDescent="0.25">
      <c r="A175" s="55">
        <v>322290</v>
      </c>
      <c r="B175" s="17" t="s">
        <v>192</v>
      </c>
      <c r="C175" s="260" t="s">
        <v>152</v>
      </c>
      <c r="D175" s="130">
        <v>11000</v>
      </c>
      <c r="E175" s="131">
        <f t="shared" si="22"/>
        <v>2329.0499999999993</v>
      </c>
      <c r="F175" s="76">
        <v>13329.05</v>
      </c>
    </row>
    <row r="176" spans="1:6" ht="21" customHeight="1" x14ac:dyDescent="0.25">
      <c r="A176" s="55">
        <v>322510</v>
      </c>
      <c r="B176" s="17" t="s">
        <v>193</v>
      </c>
      <c r="C176" s="260" t="s">
        <v>153</v>
      </c>
      <c r="D176" s="130">
        <v>8000</v>
      </c>
      <c r="E176" s="170">
        <f t="shared" si="22"/>
        <v>-6000</v>
      </c>
      <c r="F176" s="76">
        <v>2000</v>
      </c>
    </row>
    <row r="177" spans="1:6" ht="21" customHeight="1" x14ac:dyDescent="0.25">
      <c r="A177" s="55">
        <v>323110</v>
      </c>
      <c r="B177" s="5" t="s">
        <v>21</v>
      </c>
      <c r="C177" s="261" t="s">
        <v>154</v>
      </c>
      <c r="D177" s="130">
        <v>500</v>
      </c>
      <c r="E177" s="131">
        <f t="shared" si="22"/>
        <v>0</v>
      </c>
      <c r="F177" s="76">
        <v>500</v>
      </c>
    </row>
    <row r="178" spans="1:6" ht="21" customHeight="1" x14ac:dyDescent="0.25">
      <c r="A178" s="55">
        <v>323130</v>
      </c>
      <c r="B178" s="17" t="s">
        <v>60</v>
      </c>
      <c r="C178" s="260" t="s">
        <v>155</v>
      </c>
      <c r="D178" s="130">
        <v>200</v>
      </c>
      <c r="E178" s="131">
        <f t="shared" si="22"/>
        <v>0</v>
      </c>
      <c r="F178" s="76">
        <v>200</v>
      </c>
    </row>
    <row r="179" spans="1:6" ht="21" customHeight="1" x14ac:dyDescent="0.25">
      <c r="A179" s="55">
        <v>323290</v>
      </c>
      <c r="B179" s="17" t="s">
        <v>194</v>
      </c>
      <c r="C179" s="260" t="s">
        <v>156</v>
      </c>
      <c r="D179" s="130">
        <v>27000</v>
      </c>
      <c r="E179" s="131">
        <f t="shared" si="22"/>
        <v>0</v>
      </c>
      <c r="F179" s="76">
        <v>27000</v>
      </c>
    </row>
    <row r="180" spans="1:6" ht="21" customHeight="1" x14ac:dyDescent="0.25">
      <c r="A180" s="55">
        <v>323390</v>
      </c>
      <c r="B180" s="17" t="s">
        <v>23</v>
      </c>
      <c r="C180" s="260" t="s">
        <v>157</v>
      </c>
      <c r="D180" s="130">
        <v>1300</v>
      </c>
      <c r="E180" s="131">
        <f t="shared" si="22"/>
        <v>0</v>
      </c>
      <c r="F180" s="76">
        <v>1300</v>
      </c>
    </row>
    <row r="181" spans="1:6" ht="21" customHeight="1" x14ac:dyDescent="0.25">
      <c r="A181" s="55">
        <v>323720</v>
      </c>
      <c r="B181" s="17" t="s">
        <v>27</v>
      </c>
      <c r="C181" s="260" t="s">
        <v>158</v>
      </c>
      <c r="D181" s="130">
        <v>80000</v>
      </c>
      <c r="E181" s="131">
        <f t="shared" si="22"/>
        <v>0</v>
      </c>
      <c r="F181" s="76">
        <v>80000</v>
      </c>
    </row>
    <row r="182" spans="1:6" ht="21" customHeight="1" x14ac:dyDescent="0.25">
      <c r="A182" s="55">
        <v>323910</v>
      </c>
      <c r="B182" s="17" t="s">
        <v>29</v>
      </c>
      <c r="C182" s="260" t="s">
        <v>159</v>
      </c>
      <c r="D182" s="130">
        <v>11500</v>
      </c>
      <c r="E182" s="131">
        <f t="shared" si="22"/>
        <v>-9500</v>
      </c>
      <c r="F182" s="76">
        <v>2000</v>
      </c>
    </row>
    <row r="183" spans="1:6" ht="21" customHeight="1" x14ac:dyDescent="0.25">
      <c r="A183" s="55">
        <v>32394</v>
      </c>
      <c r="B183" s="17" t="s">
        <v>310</v>
      </c>
      <c r="C183" s="260" t="s">
        <v>389</v>
      </c>
      <c r="D183" s="130">
        <v>0</v>
      </c>
      <c r="E183" s="131">
        <f t="shared" si="22"/>
        <v>1003.51</v>
      </c>
      <c r="F183" s="76">
        <v>1003.51</v>
      </c>
    </row>
    <row r="184" spans="1:6" ht="21" customHeight="1" x14ac:dyDescent="0.25">
      <c r="A184" s="55">
        <v>32412</v>
      </c>
      <c r="B184" s="17" t="s">
        <v>311</v>
      </c>
      <c r="C184" s="260" t="s">
        <v>390</v>
      </c>
      <c r="D184" s="130">
        <v>0</v>
      </c>
      <c r="E184" s="131">
        <f t="shared" si="22"/>
        <v>586</v>
      </c>
      <c r="F184" s="76">
        <v>586</v>
      </c>
    </row>
    <row r="185" spans="1:6" ht="21" customHeight="1" x14ac:dyDescent="0.25">
      <c r="A185" s="55">
        <v>32921</v>
      </c>
      <c r="B185" s="5" t="s">
        <v>312</v>
      </c>
      <c r="C185" s="260" t="s">
        <v>391</v>
      </c>
      <c r="D185" s="130">
        <v>0</v>
      </c>
      <c r="E185" s="131">
        <f t="shared" si="22"/>
        <v>4197.4399999999996</v>
      </c>
      <c r="F185" s="76">
        <v>4197.4399999999996</v>
      </c>
    </row>
    <row r="186" spans="1:6" ht="21" customHeight="1" x14ac:dyDescent="0.25">
      <c r="A186" s="55">
        <v>32922</v>
      </c>
      <c r="B186" s="5" t="s">
        <v>31</v>
      </c>
      <c r="C186" s="260" t="s">
        <v>392</v>
      </c>
      <c r="D186" s="130">
        <v>0</v>
      </c>
      <c r="E186" s="131">
        <f t="shared" si="22"/>
        <v>3234</v>
      </c>
      <c r="F186" s="76">
        <v>3234</v>
      </c>
    </row>
    <row r="187" spans="1:6" ht="24" customHeight="1" x14ac:dyDescent="0.25">
      <c r="A187" s="55">
        <v>329310</v>
      </c>
      <c r="B187" s="5" t="s">
        <v>33</v>
      </c>
      <c r="C187" s="261" t="s">
        <v>160</v>
      </c>
      <c r="D187" s="130">
        <v>1200</v>
      </c>
      <c r="E187" s="131">
        <f t="shared" si="22"/>
        <v>0</v>
      </c>
      <c r="F187" s="76">
        <v>1200</v>
      </c>
    </row>
    <row r="188" spans="1:6" ht="18" customHeight="1" x14ac:dyDescent="0.25">
      <c r="A188" s="55">
        <v>32959</v>
      </c>
      <c r="B188" s="17" t="s">
        <v>87</v>
      </c>
      <c r="C188" s="262" t="s">
        <v>161</v>
      </c>
      <c r="D188" s="238">
        <v>0</v>
      </c>
      <c r="E188" s="238">
        <f t="shared" si="22"/>
        <v>1000</v>
      </c>
      <c r="F188" s="241">
        <v>1000</v>
      </c>
    </row>
    <row r="189" spans="1:6" ht="21.75" customHeight="1" x14ac:dyDescent="0.25">
      <c r="A189" s="55">
        <v>34311</v>
      </c>
      <c r="B189" s="17" t="s">
        <v>61</v>
      </c>
      <c r="C189" s="260" t="s">
        <v>393</v>
      </c>
      <c r="D189" s="239">
        <v>0</v>
      </c>
      <c r="E189" s="238">
        <f t="shared" ref="E189:E191" si="23">SUM(F189-D189)</f>
        <v>2000</v>
      </c>
      <c r="F189" s="241">
        <v>2000</v>
      </c>
    </row>
    <row r="190" spans="1:6" ht="23.25" customHeight="1" x14ac:dyDescent="0.25">
      <c r="A190" s="55">
        <v>32999</v>
      </c>
      <c r="B190" s="17" t="s">
        <v>260</v>
      </c>
      <c r="C190" s="263" t="s">
        <v>161</v>
      </c>
      <c r="D190" s="240">
        <v>11800</v>
      </c>
      <c r="E190" s="238">
        <f t="shared" si="23"/>
        <v>8200</v>
      </c>
      <c r="F190" s="241">
        <v>20000</v>
      </c>
    </row>
    <row r="191" spans="1:6" ht="24.75" customHeight="1" x14ac:dyDescent="0.25">
      <c r="A191" s="55">
        <v>42271</v>
      </c>
      <c r="B191" s="55" t="s">
        <v>300</v>
      </c>
      <c r="C191" s="260" t="s">
        <v>394</v>
      </c>
      <c r="D191" s="243">
        <v>0</v>
      </c>
      <c r="E191" s="238">
        <f t="shared" si="23"/>
        <v>20000</v>
      </c>
      <c r="F191" s="241">
        <v>20000</v>
      </c>
    </row>
    <row r="192" spans="1:6" ht="24" customHeight="1" x14ac:dyDescent="0.25">
      <c r="A192" s="47">
        <v>422730</v>
      </c>
      <c r="B192" s="17" t="s">
        <v>39</v>
      </c>
      <c r="C192" s="18" t="s">
        <v>162</v>
      </c>
      <c r="D192" s="130">
        <v>40000</v>
      </c>
      <c r="E192" s="131">
        <f>SUM(F192-D192)</f>
        <v>-25000</v>
      </c>
      <c r="F192" s="76">
        <v>15000</v>
      </c>
    </row>
    <row r="193" spans="1:6" ht="24" customHeight="1" x14ac:dyDescent="0.25">
      <c r="A193" s="55">
        <v>424110</v>
      </c>
      <c r="B193" s="22" t="s">
        <v>42</v>
      </c>
      <c r="C193" s="103" t="s">
        <v>163</v>
      </c>
      <c r="D193" s="130">
        <v>5000</v>
      </c>
      <c r="E193" s="131">
        <f>SUM(F193-D193)</f>
        <v>-4000</v>
      </c>
      <c r="F193" s="76">
        <v>1000</v>
      </c>
    </row>
    <row r="194" spans="1:6" ht="24" customHeight="1" x14ac:dyDescent="0.25">
      <c r="A194" s="55">
        <v>922213</v>
      </c>
      <c r="B194" s="22" t="s">
        <v>252</v>
      </c>
      <c r="C194" s="103" t="s">
        <v>259</v>
      </c>
      <c r="D194" s="130">
        <v>0</v>
      </c>
      <c r="E194" s="131">
        <f>SUM(F194-D194)</f>
        <v>0</v>
      </c>
      <c r="F194" s="76">
        <v>0</v>
      </c>
    </row>
    <row r="195" spans="1:6" ht="39.75" customHeight="1" x14ac:dyDescent="0.25">
      <c r="A195" s="127" t="s">
        <v>187</v>
      </c>
      <c r="B195" s="8" t="s">
        <v>63</v>
      </c>
      <c r="C195" s="91"/>
      <c r="D195" s="44">
        <f>SUM(D196:D201)</f>
        <v>85000</v>
      </c>
      <c r="E195" s="44">
        <f t="shared" ref="E195:F195" si="24">SUM(E196:E201)</f>
        <v>-55000</v>
      </c>
      <c r="F195" s="44">
        <f t="shared" si="24"/>
        <v>30000</v>
      </c>
    </row>
    <row r="196" spans="1:6" ht="24" customHeight="1" x14ac:dyDescent="0.25">
      <c r="A196" s="57">
        <v>321190</v>
      </c>
      <c r="B196" s="58" t="s">
        <v>43</v>
      </c>
      <c r="C196" s="104" t="s">
        <v>164</v>
      </c>
      <c r="D196" s="130">
        <v>3000</v>
      </c>
      <c r="E196" s="131">
        <f t="shared" ref="E196:E202" si="25">SUM(F196-D196)</f>
        <v>-1800</v>
      </c>
      <c r="F196" s="76">
        <v>1200</v>
      </c>
    </row>
    <row r="197" spans="1:6" ht="26.25" customHeight="1" x14ac:dyDescent="0.25">
      <c r="A197" s="56">
        <v>322190</v>
      </c>
      <c r="B197" s="16" t="s">
        <v>48</v>
      </c>
      <c r="C197" s="89" t="s">
        <v>165</v>
      </c>
      <c r="D197" s="182">
        <v>5000</v>
      </c>
      <c r="E197" s="131">
        <f t="shared" si="25"/>
        <v>2500</v>
      </c>
      <c r="F197" s="73">
        <v>7500</v>
      </c>
    </row>
    <row r="198" spans="1:6" ht="24" customHeight="1" x14ac:dyDescent="0.25">
      <c r="A198" s="57">
        <v>323190</v>
      </c>
      <c r="B198" s="51" t="s">
        <v>22</v>
      </c>
      <c r="C198" s="95" t="s">
        <v>166</v>
      </c>
      <c r="D198" s="130">
        <v>32000</v>
      </c>
      <c r="E198" s="131">
        <f t="shared" si="25"/>
        <v>-11200</v>
      </c>
      <c r="F198" s="76">
        <v>20800</v>
      </c>
    </row>
    <row r="199" spans="1:6" ht="26.25" customHeight="1" x14ac:dyDescent="0.25">
      <c r="A199" s="55">
        <v>32412</v>
      </c>
      <c r="B199" s="26" t="s">
        <v>195</v>
      </c>
      <c r="C199" s="105" t="s">
        <v>167</v>
      </c>
      <c r="D199" s="130">
        <v>10000</v>
      </c>
      <c r="E199" s="131">
        <f t="shared" si="25"/>
        <v>-10000</v>
      </c>
      <c r="F199" s="76">
        <v>0</v>
      </c>
    </row>
    <row r="200" spans="1:6" ht="24" customHeight="1" x14ac:dyDescent="0.25">
      <c r="A200" s="55">
        <v>32919</v>
      </c>
      <c r="B200" s="26" t="s">
        <v>82</v>
      </c>
      <c r="C200" s="105" t="s">
        <v>168</v>
      </c>
      <c r="D200" s="130">
        <v>2000</v>
      </c>
      <c r="E200" s="131">
        <f t="shared" si="25"/>
        <v>-2000</v>
      </c>
      <c r="F200" s="76">
        <v>0</v>
      </c>
    </row>
    <row r="201" spans="1:6" ht="24.75" customHeight="1" x14ac:dyDescent="0.25">
      <c r="A201" s="57">
        <v>329990</v>
      </c>
      <c r="B201" s="45" t="s">
        <v>36</v>
      </c>
      <c r="C201" s="106" t="s">
        <v>169</v>
      </c>
      <c r="D201" s="130">
        <v>33000</v>
      </c>
      <c r="E201" s="131">
        <f t="shared" si="25"/>
        <v>-32500</v>
      </c>
      <c r="F201" s="76">
        <v>500</v>
      </c>
    </row>
    <row r="202" spans="1:6" ht="24.75" customHeight="1" x14ac:dyDescent="0.25">
      <c r="A202" s="57">
        <v>922213</v>
      </c>
      <c r="B202" s="45" t="s">
        <v>252</v>
      </c>
      <c r="C202" s="106" t="s">
        <v>262</v>
      </c>
      <c r="D202" s="130">
        <v>0</v>
      </c>
      <c r="E202" s="170">
        <f t="shared" si="25"/>
        <v>0</v>
      </c>
      <c r="F202" s="76">
        <v>0</v>
      </c>
    </row>
    <row r="203" spans="1:6" ht="7.5" customHeight="1" x14ac:dyDescent="0.25">
      <c r="A203" s="140"/>
      <c r="B203" s="163"/>
      <c r="C203" s="14"/>
      <c r="D203" s="142"/>
      <c r="E203" s="33"/>
      <c r="F203" s="141"/>
    </row>
    <row r="204" spans="1:6" ht="12" customHeight="1" x14ac:dyDescent="0.25">
      <c r="A204" s="15"/>
      <c r="B204" s="28"/>
      <c r="C204" s="28"/>
      <c r="D204" s="32"/>
      <c r="E204" s="32"/>
      <c r="F204" s="74" t="s">
        <v>225</v>
      </c>
    </row>
    <row r="205" spans="1:6" ht="15" customHeight="1" x14ac:dyDescent="0.25">
      <c r="A205" s="271" t="s">
        <v>200</v>
      </c>
      <c r="B205" s="273" t="s">
        <v>1</v>
      </c>
      <c r="C205" s="275" t="s">
        <v>201</v>
      </c>
      <c r="D205" s="122" t="s">
        <v>58</v>
      </c>
      <c r="E205" s="277" t="s">
        <v>83</v>
      </c>
      <c r="F205" s="63" t="s">
        <v>84</v>
      </c>
    </row>
    <row r="206" spans="1:6" ht="19.5" customHeight="1" x14ac:dyDescent="0.25">
      <c r="A206" s="272"/>
      <c r="B206" s="274"/>
      <c r="C206" s="276"/>
      <c r="D206" s="123" t="s">
        <v>285</v>
      </c>
      <c r="E206" s="278"/>
      <c r="F206" s="64" t="s">
        <v>286</v>
      </c>
    </row>
    <row r="207" spans="1:6" ht="24" customHeight="1" x14ac:dyDescent="0.25">
      <c r="A207" s="128" t="s">
        <v>186</v>
      </c>
      <c r="B207" s="13" t="s">
        <v>55</v>
      </c>
      <c r="C207" s="107"/>
      <c r="D207" s="44">
        <f>SUM(D208:D219)</f>
        <v>6950000</v>
      </c>
      <c r="E207" s="44">
        <f t="shared" ref="E207:F207" si="26">SUM(E208:E219)</f>
        <v>-250000</v>
      </c>
      <c r="F207" s="44">
        <f t="shared" si="26"/>
        <v>6700000</v>
      </c>
    </row>
    <row r="208" spans="1:6" ht="24" customHeight="1" x14ac:dyDescent="0.25">
      <c r="A208" s="55">
        <v>31111</v>
      </c>
      <c r="B208" s="17" t="s">
        <v>291</v>
      </c>
      <c r="C208" s="17" t="s">
        <v>292</v>
      </c>
      <c r="D208" s="130">
        <v>4200000</v>
      </c>
      <c r="E208" s="131">
        <f t="shared" ref="E208:E233" si="27">SUM(F208-D208)</f>
        <v>1341606</v>
      </c>
      <c r="F208" s="76">
        <v>5541606</v>
      </c>
    </row>
    <row r="209" spans="1:6" ht="24" customHeight="1" x14ac:dyDescent="0.25">
      <c r="A209" s="55">
        <v>31219</v>
      </c>
      <c r="B209" s="17" t="s">
        <v>294</v>
      </c>
      <c r="C209" s="18" t="s">
        <v>295</v>
      </c>
      <c r="D209" s="130">
        <v>573000</v>
      </c>
      <c r="E209" s="131">
        <f t="shared" ref="E209:E211" si="28">SUM(F209-D209)</f>
        <v>-373000</v>
      </c>
      <c r="F209" s="76">
        <v>200000</v>
      </c>
    </row>
    <row r="210" spans="1:6" ht="24" customHeight="1" x14ac:dyDescent="0.25">
      <c r="A210" s="55">
        <v>31311</v>
      </c>
      <c r="B210" s="17" t="s">
        <v>298</v>
      </c>
      <c r="C210" s="18" t="s">
        <v>296</v>
      </c>
      <c r="D210" s="130">
        <v>1100000</v>
      </c>
      <c r="E210" s="131">
        <f t="shared" si="28"/>
        <v>-1100000</v>
      </c>
      <c r="F210" s="76">
        <v>0</v>
      </c>
    </row>
    <row r="211" spans="1:6" ht="24" customHeight="1" x14ac:dyDescent="0.25">
      <c r="A211" s="55">
        <v>31321</v>
      </c>
      <c r="B211" s="17" t="s">
        <v>299</v>
      </c>
      <c r="C211" s="18" t="s">
        <v>297</v>
      </c>
      <c r="D211" s="130">
        <v>900000</v>
      </c>
      <c r="E211" s="131">
        <f t="shared" si="28"/>
        <v>0</v>
      </c>
      <c r="F211" s="76">
        <v>900000</v>
      </c>
    </row>
    <row r="212" spans="1:6" ht="24" customHeight="1" x14ac:dyDescent="0.25">
      <c r="A212" s="55">
        <v>321190</v>
      </c>
      <c r="B212" s="17" t="s">
        <v>231</v>
      </c>
      <c r="C212" s="18" t="s">
        <v>170</v>
      </c>
      <c r="D212" s="130">
        <v>10000</v>
      </c>
      <c r="E212" s="131">
        <f t="shared" si="27"/>
        <v>-9000</v>
      </c>
      <c r="F212" s="76">
        <v>1000</v>
      </c>
    </row>
    <row r="213" spans="1:6" ht="24" customHeight="1" x14ac:dyDescent="0.25">
      <c r="A213" s="55">
        <v>32955</v>
      </c>
      <c r="B213" s="16" t="s">
        <v>293</v>
      </c>
      <c r="C213" s="18" t="s">
        <v>396</v>
      </c>
      <c r="D213" s="130">
        <v>27000</v>
      </c>
      <c r="E213" s="131">
        <f t="shared" si="27"/>
        <v>-2000</v>
      </c>
      <c r="F213" s="76">
        <v>25000</v>
      </c>
    </row>
    <row r="214" spans="1:6" ht="28.5" customHeight="1" x14ac:dyDescent="0.25">
      <c r="A214" s="55">
        <v>32999</v>
      </c>
      <c r="B214" s="16" t="s">
        <v>85</v>
      </c>
      <c r="C214" s="194" t="s">
        <v>171</v>
      </c>
      <c r="D214" s="170">
        <v>10000</v>
      </c>
      <c r="E214" s="170">
        <f t="shared" si="27"/>
        <v>-10000</v>
      </c>
      <c r="F214" s="76">
        <v>0</v>
      </c>
    </row>
    <row r="215" spans="1:6" ht="28.5" customHeight="1" x14ac:dyDescent="0.25">
      <c r="A215" s="55">
        <v>41231</v>
      </c>
      <c r="B215" s="16" t="s">
        <v>318</v>
      </c>
      <c r="C215" s="194" t="s">
        <v>397</v>
      </c>
      <c r="D215" s="170">
        <v>0</v>
      </c>
      <c r="E215" s="170">
        <f t="shared" si="27"/>
        <v>1794</v>
      </c>
      <c r="F215" s="76">
        <v>1794</v>
      </c>
    </row>
    <row r="216" spans="1:6" ht="28.5" customHeight="1" x14ac:dyDescent="0.25">
      <c r="A216" s="55">
        <v>42271</v>
      </c>
      <c r="B216" s="16" t="s">
        <v>300</v>
      </c>
      <c r="C216" s="264" t="s">
        <v>395</v>
      </c>
      <c r="D216" s="170">
        <v>120000</v>
      </c>
      <c r="E216" s="170">
        <f t="shared" ref="E216" si="29">SUM(F216-D216)</f>
        <v>-92400</v>
      </c>
      <c r="F216" s="244">
        <v>27600</v>
      </c>
    </row>
    <row r="217" spans="1:6" ht="22.5" customHeight="1" x14ac:dyDescent="0.25">
      <c r="A217" s="55">
        <v>42273</v>
      </c>
      <c r="B217" s="16" t="s">
        <v>39</v>
      </c>
      <c r="C217" s="194" t="s">
        <v>251</v>
      </c>
      <c r="D217" s="170">
        <v>10000</v>
      </c>
      <c r="E217" s="170">
        <f t="shared" si="27"/>
        <v>-10000</v>
      </c>
      <c r="F217" s="244">
        <v>0</v>
      </c>
    </row>
    <row r="218" spans="1:6" ht="22.5" customHeight="1" x14ac:dyDescent="0.25">
      <c r="A218" s="55">
        <v>424110</v>
      </c>
      <c r="B218" s="22" t="s">
        <v>42</v>
      </c>
      <c r="C218" s="194" t="s">
        <v>317</v>
      </c>
      <c r="D218" s="170">
        <v>0</v>
      </c>
      <c r="E218" s="170">
        <f t="shared" si="27"/>
        <v>3000</v>
      </c>
      <c r="F218" s="244">
        <v>3000</v>
      </c>
    </row>
    <row r="219" spans="1:6" ht="22.5" customHeight="1" x14ac:dyDescent="0.25">
      <c r="A219" s="55">
        <v>922213</v>
      </c>
      <c r="B219" s="16" t="s">
        <v>252</v>
      </c>
      <c r="C219" s="194" t="s">
        <v>253</v>
      </c>
      <c r="D219" s="170">
        <v>0</v>
      </c>
      <c r="E219" s="170">
        <f t="shared" si="27"/>
        <v>0</v>
      </c>
      <c r="F219" s="76">
        <v>0</v>
      </c>
    </row>
    <row r="220" spans="1:6" ht="24" customHeight="1" x14ac:dyDescent="0.25">
      <c r="A220" s="128" t="s">
        <v>185</v>
      </c>
      <c r="B220" s="205" t="s">
        <v>44</v>
      </c>
      <c r="C220" s="9"/>
      <c r="D220" s="44">
        <f>SUM(D221:D233)</f>
        <v>110000</v>
      </c>
      <c r="E220" s="44">
        <f t="shared" ref="E220:F220" si="30">SUM(E221:E233)</f>
        <v>-50000</v>
      </c>
      <c r="F220" s="44">
        <f t="shared" si="30"/>
        <v>60000</v>
      </c>
    </row>
    <row r="221" spans="1:6" ht="26.25" customHeight="1" x14ac:dyDescent="0.25">
      <c r="A221" s="54">
        <v>322190</v>
      </c>
      <c r="B221" s="12" t="s">
        <v>54</v>
      </c>
      <c r="C221" s="20" t="s">
        <v>138</v>
      </c>
      <c r="D221" s="185">
        <v>2000</v>
      </c>
      <c r="E221" s="131">
        <f t="shared" si="27"/>
        <v>-2000</v>
      </c>
      <c r="F221" s="75">
        <v>0</v>
      </c>
    </row>
    <row r="222" spans="1:6" ht="26.25" customHeight="1" x14ac:dyDescent="0.25">
      <c r="A222" s="54">
        <v>32131</v>
      </c>
      <c r="B222" s="12" t="s">
        <v>319</v>
      </c>
      <c r="C222" s="26"/>
      <c r="D222" s="185">
        <v>0</v>
      </c>
      <c r="E222" s="131">
        <f t="shared" si="27"/>
        <v>2500</v>
      </c>
      <c r="F222" s="75">
        <v>2500</v>
      </c>
    </row>
    <row r="223" spans="1:6" ht="26.25" customHeight="1" x14ac:dyDescent="0.25">
      <c r="A223" s="54">
        <v>32222</v>
      </c>
      <c r="B223" s="12" t="s">
        <v>313</v>
      </c>
      <c r="C223" s="265" t="s">
        <v>398</v>
      </c>
      <c r="D223" s="185">
        <v>0</v>
      </c>
      <c r="E223" s="131">
        <f t="shared" si="27"/>
        <v>1265.5</v>
      </c>
      <c r="F223" s="75">
        <v>1265.5</v>
      </c>
    </row>
    <row r="224" spans="1:6" ht="24" customHeight="1" x14ac:dyDescent="0.25">
      <c r="A224" s="57">
        <v>323290</v>
      </c>
      <c r="B224" s="51" t="s">
        <v>41</v>
      </c>
      <c r="C224" s="266" t="s">
        <v>139</v>
      </c>
      <c r="D224" s="130">
        <v>16500</v>
      </c>
      <c r="E224" s="131">
        <f t="shared" si="27"/>
        <v>-9500</v>
      </c>
      <c r="F224" s="76">
        <v>7000</v>
      </c>
    </row>
    <row r="225" spans="1:6" ht="24" customHeight="1" x14ac:dyDescent="0.25">
      <c r="A225" s="57">
        <v>323590</v>
      </c>
      <c r="B225" s="51" t="s">
        <v>45</v>
      </c>
      <c r="C225" s="266" t="s">
        <v>141</v>
      </c>
      <c r="D225" s="130">
        <v>1000</v>
      </c>
      <c r="E225" s="131">
        <f t="shared" si="27"/>
        <v>-1000</v>
      </c>
      <c r="F225" s="76">
        <v>0</v>
      </c>
    </row>
    <row r="226" spans="1:6" ht="24" customHeight="1" x14ac:dyDescent="0.25">
      <c r="A226" s="57">
        <v>32412</v>
      </c>
      <c r="B226" s="51" t="s">
        <v>233</v>
      </c>
      <c r="C226" s="266" t="s">
        <v>254</v>
      </c>
      <c r="D226" s="130">
        <v>0</v>
      </c>
      <c r="E226" s="131">
        <f t="shared" si="27"/>
        <v>0</v>
      </c>
      <c r="F226" s="76">
        <v>0</v>
      </c>
    </row>
    <row r="227" spans="1:6" ht="24" customHeight="1" x14ac:dyDescent="0.25">
      <c r="A227" s="57">
        <v>329220</v>
      </c>
      <c r="B227" s="51" t="s">
        <v>31</v>
      </c>
      <c r="C227" s="266" t="s">
        <v>142</v>
      </c>
      <c r="D227" s="130">
        <v>30000</v>
      </c>
      <c r="E227" s="131">
        <f t="shared" si="27"/>
        <v>-5000</v>
      </c>
      <c r="F227" s="76">
        <v>25000</v>
      </c>
    </row>
    <row r="228" spans="1:6" ht="21.75" customHeight="1" x14ac:dyDescent="0.25">
      <c r="A228" s="57">
        <v>329230</v>
      </c>
      <c r="B228" s="51" t="s">
        <v>32</v>
      </c>
      <c r="C228" s="266" t="s">
        <v>143</v>
      </c>
      <c r="D228" s="130">
        <v>10000</v>
      </c>
      <c r="E228" s="131">
        <f t="shared" si="27"/>
        <v>0</v>
      </c>
      <c r="F228" s="76">
        <v>10000</v>
      </c>
    </row>
    <row r="229" spans="1:6" ht="24" customHeight="1" x14ac:dyDescent="0.25">
      <c r="A229" s="54">
        <v>329990</v>
      </c>
      <c r="B229" s="34" t="s">
        <v>85</v>
      </c>
      <c r="C229" s="267" t="s">
        <v>144</v>
      </c>
      <c r="D229" s="186">
        <v>8500</v>
      </c>
      <c r="E229" s="131">
        <f t="shared" si="27"/>
        <v>-6500</v>
      </c>
      <c r="F229" s="77">
        <v>2000</v>
      </c>
    </row>
    <row r="230" spans="1:6" ht="21.75" customHeight="1" x14ac:dyDescent="0.25">
      <c r="A230" s="54">
        <v>42129</v>
      </c>
      <c r="B230" s="34" t="s">
        <v>206</v>
      </c>
      <c r="C230" s="267" t="s">
        <v>207</v>
      </c>
      <c r="D230" s="186">
        <v>0</v>
      </c>
      <c r="E230" s="131">
        <f t="shared" si="27"/>
        <v>0</v>
      </c>
      <c r="F230" s="77">
        <v>0</v>
      </c>
    </row>
    <row r="231" spans="1:6" ht="21.75" customHeight="1" x14ac:dyDescent="0.25">
      <c r="A231" s="55">
        <v>42271</v>
      </c>
      <c r="B231" s="16" t="s">
        <v>300</v>
      </c>
      <c r="C231" s="264" t="s">
        <v>399</v>
      </c>
      <c r="D231" s="170">
        <v>0</v>
      </c>
      <c r="E231" s="170">
        <f t="shared" si="27"/>
        <v>7234.5</v>
      </c>
      <c r="F231" s="76">
        <v>7234.5</v>
      </c>
    </row>
    <row r="232" spans="1:6" ht="24" customHeight="1" x14ac:dyDescent="0.25">
      <c r="A232" s="54">
        <v>42273</v>
      </c>
      <c r="B232" s="34" t="s">
        <v>39</v>
      </c>
      <c r="C232" s="96" t="s">
        <v>145</v>
      </c>
      <c r="D232" s="182">
        <v>40000</v>
      </c>
      <c r="E232" s="131">
        <f t="shared" si="27"/>
        <v>-35000</v>
      </c>
      <c r="F232" s="73">
        <v>5000</v>
      </c>
    </row>
    <row r="233" spans="1:6" ht="24" customHeight="1" x14ac:dyDescent="0.25">
      <c r="A233" s="54">
        <v>42411</v>
      </c>
      <c r="B233" s="34" t="s">
        <v>64</v>
      </c>
      <c r="C233" s="96" t="s">
        <v>140</v>
      </c>
      <c r="D233" s="182">
        <v>2000</v>
      </c>
      <c r="E233" s="170">
        <f t="shared" si="27"/>
        <v>-2000</v>
      </c>
      <c r="F233" s="73">
        <v>0</v>
      </c>
    </row>
    <row r="234" spans="1:6" ht="24" customHeight="1" x14ac:dyDescent="0.25">
      <c r="A234" s="54">
        <v>922213</v>
      </c>
      <c r="B234" s="34" t="s">
        <v>252</v>
      </c>
      <c r="C234" s="96" t="s">
        <v>255</v>
      </c>
      <c r="D234" s="182">
        <v>0</v>
      </c>
      <c r="E234" s="131">
        <v>0</v>
      </c>
      <c r="F234" s="73">
        <v>0</v>
      </c>
    </row>
    <row r="235" spans="1:6" ht="24" customHeight="1" x14ac:dyDescent="0.25">
      <c r="A235" s="128" t="s">
        <v>184</v>
      </c>
      <c r="B235" s="81" t="s">
        <v>74</v>
      </c>
      <c r="C235" s="108"/>
      <c r="D235" s="44">
        <f>SUM(D236:D246)</f>
        <v>375000</v>
      </c>
      <c r="E235" s="44">
        <f>SUM(E236:E246)</f>
        <v>0</v>
      </c>
      <c r="F235" s="44">
        <f>SUM(F236:F246)</f>
        <v>375000</v>
      </c>
    </row>
    <row r="236" spans="1:6" ht="21.95" customHeight="1" x14ac:dyDescent="0.25">
      <c r="A236" s="55">
        <v>321190</v>
      </c>
      <c r="B236" s="18" t="s">
        <v>40</v>
      </c>
      <c r="C236" s="18" t="s">
        <v>172</v>
      </c>
      <c r="D236" s="130">
        <v>95000</v>
      </c>
      <c r="E236" s="131">
        <f t="shared" ref="E236:E246" si="31">SUM(F236-D236)</f>
        <v>5000</v>
      </c>
      <c r="F236" s="76">
        <v>100000</v>
      </c>
    </row>
    <row r="237" spans="1:6" ht="21.95" customHeight="1" x14ac:dyDescent="0.25">
      <c r="A237" s="55">
        <v>322110</v>
      </c>
      <c r="B237" s="19" t="s">
        <v>14</v>
      </c>
      <c r="C237" s="19" t="s">
        <v>173</v>
      </c>
      <c r="D237" s="187">
        <v>20000</v>
      </c>
      <c r="E237" s="131">
        <f t="shared" si="31"/>
        <v>-15000</v>
      </c>
      <c r="F237" s="79">
        <v>5000</v>
      </c>
    </row>
    <row r="238" spans="1:6" ht="21.95" customHeight="1" x14ac:dyDescent="0.25">
      <c r="A238" s="55">
        <v>32319</v>
      </c>
      <c r="B238" s="18" t="s">
        <v>22</v>
      </c>
      <c r="C238" s="18" t="s">
        <v>174</v>
      </c>
      <c r="D238" s="130">
        <v>50000</v>
      </c>
      <c r="E238" s="131">
        <f t="shared" si="31"/>
        <v>0</v>
      </c>
      <c r="F238" s="76">
        <v>50000</v>
      </c>
    </row>
    <row r="239" spans="1:6" ht="21.95" customHeight="1" x14ac:dyDescent="0.25">
      <c r="A239" s="54">
        <v>32339</v>
      </c>
      <c r="B239" s="20" t="s">
        <v>23</v>
      </c>
      <c r="C239" s="20" t="s">
        <v>175</v>
      </c>
      <c r="D239" s="185">
        <v>10000</v>
      </c>
      <c r="E239" s="131">
        <f t="shared" si="31"/>
        <v>-5000</v>
      </c>
      <c r="F239" s="75">
        <v>5000</v>
      </c>
    </row>
    <row r="240" spans="1:6" ht="21.95" customHeight="1" x14ac:dyDescent="0.25">
      <c r="A240" s="54">
        <v>32412</v>
      </c>
      <c r="B240" s="89" t="s">
        <v>233</v>
      </c>
      <c r="C240" s="268" t="s">
        <v>256</v>
      </c>
      <c r="D240" s="182">
        <v>0</v>
      </c>
      <c r="E240" s="170">
        <f t="shared" si="31"/>
        <v>20000</v>
      </c>
      <c r="F240" s="73">
        <v>20000</v>
      </c>
    </row>
    <row r="241" spans="1:6" ht="21.95" customHeight="1" x14ac:dyDescent="0.25">
      <c r="A241" s="54">
        <v>32923</v>
      </c>
      <c r="B241" s="89" t="s">
        <v>314</v>
      </c>
      <c r="C241" s="268" t="s">
        <v>400</v>
      </c>
      <c r="D241" s="182">
        <v>0</v>
      </c>
      <c r="E241" s="170">
        <f t="shared" si="31"/>
        <v>3000</v>
      </c>
      <c r="F241" s="73">
        <v>3000</v>
      </c>
    </row>
    <row r="242" spans="1:6" ht="21.95" customHeight="1" x14ac:dyDescent="0.25">
      <c r="A242" s="54">
        <v>32931</v>
      </c>
      <c r="B242" s="54" t="s">
        <v>33</v>
      </c>
      <c r="C242" s="268" t="s">
        <v>401</v>
      </c>
      <c r="D242" s="182">
        <v>0</v>
      </c>
      <c r="E242" s="170">
        <f t="shared" si="31"/>
        <v>2000</v>
      </c>
      <c r="F242" s="73">
        <v>2000</v>
      </c>
    </row>
    <row r="243" spans="1:6" ht="21.95" customHeight="1" x14ac:dyDescent="0.25">
      <c r="A243" s="54">
        <v>329990</v>
      </c>
      <c r="B243" s="16" t="s">
        <v>36</v>
      </c>
      <c r="C243" s="269" t="s">
        <v>176</v>
      </c>
      <c r="D243" s="188">
        <v>200000</v>
      </c>
      <c r="E243" s="170">
        <f t="shared" si="31"/>
        <v>-90000</v>
      </c>
      <c r="F243" s="73">
        <v>110000</v>
      </c>
    </row>
    <row r="244" spans="1:6" ht="21.75" customHeight="1" x14ac:dyDescent="0.25">
      <c r="A244" s="55">
        <v>42271</v>
      </c>
      <c r="B244" s="16" t="s">
        <v>300</v>
      </c>
      <c r="C244" s="264" t="s">
        <v>402</v>
      </c>
      <c r="D244" s="170">
        <v>0</v>
      </c>
      <c r="E244" s="170">
        <f t="shared" si="31"/>
        <v>50000</v>
      </c>
      <c r="F244" s="76">
        <v>50000</v>
      </c>
    </row>
    <row r="245" spans="1:6" ht="24" customHeight="1" x14ac:dyDescent="0.25">
      <c r="A245" s="54">
        <v>42273</v>
      </c>
      <c r="B245" s="34" t="s">
        <v>39</v>
      </c>
      <c r="C245" s="270" t="s">
        <v>403</v>
      </c>
      <c r="D245" s="182">
        <v>0</v>
      </c>
      <c r="E245" s="131">
        <f t="shared" si="31"/>
        <v>30000</v>
      </c>
      <c r="F245" s="73">
        <v>30000</v>
      </c>
    </row>
    <row r="246" spans="1:6" ht="21.95" customHeight="1" x14ac:dyDescent="0.25">
      <c r="A246" s="54">
        <v>922213</v>
      </c>
      <c r="B246" s="16" t="s">
        <v>252</v>
      </c>
      <c r="C246" s="16" t="s">
        <v>257</v>
      </c>
      <c r="D246" s="188">
        <v>0</v>
      </c>
      <c r="E246" s="170">
        <f t="shared" si="31"/>
        <v>0</v>
      </c>
      <c r="F246" s="73">
        <v>0</v>
      </c>
    </row>
    <row r="247" spans="1:6" ht="5.25" customHeight="1" x14ac:dyDescent="0.25"/>
    <row r="248" spans="1:6" ht="5.25" customHeight="1" x14ac:dyDescent="0.25"/>
    <row r="249" spans="1:6" x14ac:dyDescent="0.25">
      <c r="A249" t="s">
        <v>287</v>
      </c>
    </row>
    <row r="250" spans="1:6" ht="17.25" customHeight="1" x14ac:dyDescent="0.25"/>
    <row r="251" spans="1:6" ht="15.75" customHeight="1" x14ac:dyDescent="0.25">
      <c r="A251" t="s">
        <v>301</v>
      </c>
    </row>
    <row r="252" spans="1:6" ht="18.75" customHeight="1" x14ac:dyDescent="0.25">
      <c r="A252" t="s">
        <v>302</v>
      </c>
    </row>
    <row r="253" spans="1:6" ht="18.75" customHeight="1" x14ac:dyDescent="0.25"/>
    <row r="254" spans="1:6" x14ac:dyDescent="0.25">
      <c r="B254" t="s">
        <v>303</v>
      </c>
      <c r="E254" t="s">
        <v>226</v>
      </c>
    </row>
    <row r="256" spans="1:6" x14ac:dyDescent="0.25">
      <c r="B256" t="s">
        <v>304</v>
      </c>
      <c r="D256" t="s">
        <v>227</v>
      </c>
    </row>
    <row r="258" spans="2:2" x14ac:dyDescent="0.25">
      <c r="B258" t="s">
        <v>263</v>
      </c>
    </row>
    <row r="260" spans="2:2" x14ac:dyDescent="0.25">
      <c r="B260" t="s">
        <v>264</v>
      </c>
    </row>
  </sheetData>
  <mergeCells count="46">
    <mergeCell ref="C1:D1"/>
    <mergeCell ref="D30:F30"/>
    <mergeCell ref="D31:F31"/>
    <mergeCell ref="D11:D13"/>
    <mergeCell ref="E11:E13"/>
    <mergeCell ref="F11:F13"/>
    <mergeCell ref="D4:D6"/>
    <mergeCell ref="C30:C31"/>
    <mergeCell ref="E120:E121"/>
    <mergeCell ref="B8:B9"/>
    <mergeCell ref="C8:C9"/>
    <mergeCell ref="A12:B12"/>
    <mergeCell ref="A13:B13"/>
    <mergeCell ref="E84:E85"/>
    <mergeCell ref="A84:A85"/>
    <mergeCell ref="B84:B85"/>
    <mergeCell ref="C84:C85"/>
    <mergeCell ref="C11:C13"/>
    <mergeCell ref="E8:E9"/>
    <mergeCell ref="A27:B27"/>
    <mergeCell ref="A90:B90"/>
    <mergeCell ref="B87:F87"/>
    <mergeCell ref="A88:F88"/>
    <mergeCell ref="B89:F89"/>
    <mergeCell ref="A18:A20"/>
    <mergeCell ref="A23:A26"/>
    <mergeCell ref="A5:B5"/>
    <mergeCell ref="C138:C140"/>
    <mergeCell ref="C143:C148"/>
    <mergeCell ref="A8:A9"/>
    <mergeCell ref="A120:A121"/>
    <mergeCell ref="B120:B121"/>
    <mergeCell ref="C120:C121"/>
    <mergeCell ref="A137:C137"/>
    <mergeCell ref="A160:B160"/>
    <mergeCell ref="A158:A159"/>
    <mergeCell ref="B158:B159"/>
    <mergeCell ref="C158:C159"/>
    <mergeCell ref="B163:F163"/>
    <mergeCell ref="E158:E159"/>
    <mergeCell ref="A205:A206"/>
    <mergeCell ref="B205:B206"/>
    <mergeCell ref="C205:C206"/>
    <mergeCell ref="E205:E206"/>
    <mergeCell ref="A161:F161"/>
    <mergeCell ref="B162:F162"/>
  </mergeCells>
  <phoneticPr fontId="26" type="noConversion"/>
  <pageMargins left="0.70866141732283472" right="0.31496062992125984" top="0.74803149606299213" bottom="0.55118110236220474" header="0.31496062992125984" footer="0.31496062992125984"/>
  <pageSetup paperSize="9" scale="75" orientation="portrait" horizontalDpi="4294967293" verticalDpi="0" r:id="rId1"/>
  <rowBreaks count="6" manualBreakCount="6">
    <brk id="43" max="16383" man="1"/>
    <brk id="82" max="16383" man="1"/>
    <brk id="118" max="16383" man="1"/>
    <brk id="156" max="16383" man="1"/>
    <brk id="203" max="16383" man="1"/>
    <brk id="24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3"/>
  <sheetViews>
    <sheetView zoomScaleNormal="100" workbookViewId="0">
      <selection activeCell="B61" sqref="B61"/>
    </sheetView>
  </sheetViews>
  <sheetFormatPr defaultRowHeight="15" x14ac:dyDescent="0.25"/>
  <cols>
    <col min="1" max="1" width="8.7109375" customWidth="1"/>
    <col min="2" max="2" width="45.42578125" customWidth="1"/>
    <col min="3" max="3" width="7.140625" customWidth="1"/>
    <col min="4" max="4" width="13.140625" customWidth="1"/>
    <col min="5" max="5" width="13.42578125" customWidth="1"/>
    <col min="6" max="6" width="13" customWidth="1"/>
  </cols>
  <sheetData>
    <row r="1" spans="1:6" x14ac:dyDescent="0.25">
      <c r="A1" s="30" t="s">
        <v>0</v>
      </c>
      <c r="B1" s="30"/>
      <c r="C1" s="311" t="s">
        <v>66</v>
      </c>
      <c r="D1" s="311"/>
      <c r="E1" t="s">
        <v>67</v>
      </c>
      <c r="F1" s="61"/>
    </row>
    <row r="2" spans="1:6" x14ac:dyDescent="0.25">
      <c r="F2" s="61"/>
    </row>
    <row r="3" spans="1:6" x14ac:dyDescent="0.25">
      <c r="A3" s="29" t="s">
        <v>228</v>
      </c>
      <c r="B3" s="124" t="s">
        <v>284</v>
      </c>
      <c r="F3" s="62"/>
    </row>
    <row r="4" spans="1:6" x14ac:dyDescent="0.25">
      <c r="D4" s="321" t="s">
        <v>203</v>
      </c>
      <c r="E4" t="s">
        <v>213</v>
      </c>
      <c r="F4" s="62"/>
    </row>
    <row r="5" spans="1:6" x14ac:dyDescent="0.25">
      <c r="A5" s="291" t="s">
        <v>248</v>
      </c>
      <c r="B5" s="291"/>
      <c r="D5" s="321"/>
      <c r="E5" t="s">
        <v>214</v>
      </c>
      <c r="F5" s="62"/>
    </row>
    <row r="6" spans="1:6" x14ac:dyDescent="0.25">
      <c r="D6" s="321"/>
      <c r="E6" t="s">
        <v>212</v>
      </c>
      <c r="F6" s="62"/>
    </row>
    <row r="7" spans="1:6" x14ac:dyDescent="0.25">
      <c r="F7" s="61"/>
    </row>
    <row r="8" spans="1:6" ht="24" customHeight="1" x14ac:dyDescent="0.25">
      <c r="A8" s="153" t="s">
        <v>247</v>
      </c>
      <c r="B8" s="154"/>
      <c r="C8" s="156" t="s">
        <v>218</v>
      </c>
      <c r="D8" s="155">
        <f>SUM(D11+D16+D22+D33+D34+D36)</f>
        <v>7755500</v>
      </c>
      <c r="E8" s="155">
        <f>SUM(E11+E16+E22+E33+E34+E36)</f>
        <v>-375500.00000000029</v>
      </c>
      <c r="F8" s="155">
        <f>SUM(F11+F16+F22+F33+F34+F36)</f>
        <v>7380000</v>
      </c>
    </row>
    <row r="9" spans="1:6" ht="15.75" customHeight="1" x14ac:dyDescent="0.25">
      <c r="A9" s="29" t="s">
        <v>204</v>
      </c>
      <c r="B9" s="125">
        <v>1023115</v>
      </c>
      <c r="C9" s="322" t="s">
        <v>208</v>
      </c>
      <c r="D9" s="312"/>
      <c r="E9" s="313"/>
      <c r="F9" s="314"/>
    </row>
    <row r="10" spans="1:6" ht="15.75" customHeight="1" x14ac:dyDescent="0.25">
      <c r="A10" s="146" t="s">
        <v>219</v>
      </c>
      <c r="B10" s="254"/>
      <c r="C10" s="323"/>
      <c r="D10" s="315"/>
      <c r="E10" s="316"/>
      <c r="F10" s="317"/>
    </row>
    <row r="11" spans="1:6" ht="19.5" customHeight="1" x14ac:dyDescent="0.25">
      <c r="A11" s="119" t="s">
        <v>189</v>
      </c>
      <c r="B11" s="10" t="s">
        <v>7</v>
      </c>
      <c r="C11" s="10" t="s">
        <v>222</v>
      </c>
      <c r="D11" s="39">
        <f>SUM(D12:D15)</f>
        <v>20000</v>
      </c>
      <c r="E11" s="39">
        <f>E12+E15+E13+E14</f>
        <v>-5000</v>
      </c>
      <c r="F11" s="66">
        <f>SUM(F12:F15)</f>
        <v>15000</v>
      </c>
    </row>
    <row r="12" spans="1:6" ht="26.1" customHeight="1" x14ac:dyDescent="0.25">
      <c r="A12" s="196">
        <v>66314</v>
      </c>
      <c r="B12" s="137" t="s">
        <v>79</v>
      </c>
      <c r="C12" s="113" t="s">
        <v>90</v>
      </c>
      <c r="D12" s="169">
        <v>15000</v>
      </c>
      <c r="E12" s="170">
        <f t="shared" ref="E12:E21" si="0">SUM(F12-D12)</f>
        <v>-12500</v>
      </c>
      <c r="F12" s="171">
        <v>2500</v>
      </c>
    </row>
    <row r="13" spans="1:6" ht="26.1" customHeight="1" x14ac:dyDescent="0.25">
      <c r="A13" s="237">
        <v>66324</v>
      </c>
      <c r="B13" s="137" t="s">
        <v>177</v>
      </c>
      <c r="C13" s="113" t="s">
        <v>205</v>
      </c>
      <c r="D13" s="169">
        <v>5000</v>
      </c>
      <c r="E13" s="170">
        <f t="shared" si="0"/>
        <v>-906.86999999999989</v>
      </c>
      <c r="F13" s="171">
        <v>4093.13</v>
      </c>
    </row>
    <row r="14" spans="1:6" ht="26.1" customHeight="1" x14ac:dyDescent="0.25">
      <c r="A14" s="237">
        <v>66311</v>
      </c>
      <c r="B14" s="137" t="s">
        <v>305</v>
      </c>
      <c r="C14" s="114" t="s">
        <v>383</v>
      </c>
      <c r="D14" s="195">
        <v>0</v>
      </c>
      <c r="E14" s="170">
        <f t="shared" si="0"/>
        <v>1800</v>
      </c>
      <c r="F14" s="170">
        <v>1800</v>
      </c>
    </row>
    <row r="15" spans="1:6" ht="24" customHeight="1" x14ac:dyDescent="0.25">
      <c r="A15" s="53">
        <v>92211</v>
      </c>
      <c r="B15" s="203" t="s">
        <v>190</v>
      </c>
      <c r="C15" s="114" t="s">
        <v>182</v>
      </c>
      <c r="D15" s="133">
        <v>0</v>
      </c>
      <c r="E15" s="170">
        <f t="shared" si="0"/>
        <v>6606.87</v>
      </c>
      <c r="F15" s="172">
        <v>6606.87</v>
      </c>
    </row>
    <row r="16" spans="1:6" ht="18" customHeight="1" x14ac:dyDescent="0.25">
      <c r="A16" s="119" t="s">
        <v>188</v>
      </c>
      <c r="B16" s="7" t="s">
        <v>8</v>
      </c>
      <c r="C16" s="10" t="s">
        <v>222</v>
      </c>
      <c r="D16" s="39">
        <f>SUM(D17:D21)</f>
        <v>215500</v>
      </c>
      <c r="E16" s="78">
        <f>SUM(F16-D16)</f>
        <v>-15500</v>
      </c>
      <c r="F16" s="66">
        <f>SUM(F17:F21)</f>
        <v>200000</v>
      </c>
    </row>
    <row r="17" spans="1:6" ht="24" customHeight="1" x14ac:dyDescent="0.25">
      <c r="A17" s="109">
        <v>64132</v>
      </c>
      <c r="B17" s="126" t="s">
        <v>3</v>
      </c>
      <c r="C17" s="189" t="s">
        <v>91</v>
      </c>
      <c r="D17" s="183">
        <v>500</v>
      </c>
      <c r="E17" s="131">
        <f t="shared" si="0"/>
        <v>0</v>
      </c>
      <c r="F17" s="190">
        <v>500</v>
      </c>
    </row>
    <row r="18" spans="1:6" ht="27" customHeight="1" x14ac:dyDescent="0.25">
      <c r="A18" s="53">
        <v>66142</v>
      </c>
      <c r="B18" s="51" t="s">
        <v>288</v>
      </c>
      <c r="C18" s="191" t="s">
        <v>258</v>
      </c>
      <c r="D18" s="192">
        <v>10000</v>
      </c>
      <c r="E18" s="170">
        <f t="shared" si="0"/>
        <v>-10000</v>
      </c>
      <c r="F18" s="67">
        <v>0</v>
      </c>
    </row>
    <row r="19" spans="1:6" ht="27" customHeight="1" x14ac:dyDescent="0.25">
      <c r="A19" s="251">
        <v>66151</v>
      </c>
      <c r="B19" s="6" t="s">
        <v>315</v>
      </c>
      <c r="C19" s="34" t="s">
        <v>92</v>
      </c>
      <c r="D19" s="174">
        <v>200000</v>
      </c>
      <c r="E19" s="181">
        <f t="shared" si="0"/>
        <v>-65096.540000000008</v>
      </c>
      <c r="F19" s="68">
        <v>134903.46</v>
      </c>
    </row>
    <row r="20" spans="1:6" ht="24" customHeight="1" x14ac:dyDescent="0.25">
      <c r="A20" s="53">
        <v>65268</v>
      </c>
      <c r="B20" s="16" t="s">
        <v>56</v>
      </c>
      <c r="C20" s="256" t="s">
        <v>384</v>
      </c>
      <c r="D20" s="175">
        <v>5000</v>
      </c>
      <c r="E20" s="170">
        <f t="shared" si="0"/>
        <v>-3000</v>
      </c>
      <c r="F20" s="69">
        <v>2000</v>
      </c>
    </row>
    <row r="21" spans="1:6" ht="24" customHeight="1" x14ac:dyDescent="0.25">
      <c r="A21" s="252">
        <v>92211</v>
      </c>
      <c r="B21" s="34" t="s">
        <v>190</v>
      </c>
      <c r="C21" s="92" t="s">
        <v>181</v>
      </c>
      <c r="D21" s="134">
        <v>0</v>
      </c>
      <c r="E21" s="170">
        <f t="shared" si="0"/>
        <v>62596.54</v>
      </c>
      <c r="F21" s="69">
        <v>62596.54</v>
      </c>
    </row>
    <row r="22" spans="1:6" ht="23.25" customHeight="1" x14ac:dyDescent="0.25">
      <c r="A22" s="128" t="s">
        <v>187</v>
      </c>
      <c r="B22" s="81" t="s">
        <v>9</v>
      </c>
      <c r="C22" s="10" t="s">
        <v>222</v>
      </c>
      <c r="D22" s="39">
        <f>SUM(D23+D27+D28)</f>
        <v>85000</v>
      </c>
      <c r="E22" s="39">
        <f>SUM(E23:E26)</f>
        <v>-55000</v>
      </c>
      <c r="F22" s="39">
        <f t="shared" ref="F22" si="1">SUM(F23+F27+F28)</f>
        <v>30000</v>
      </c>
    </row>
    <row r="23" spans="1:6" ht="24" customHeight="1" x14ac:dyDescent="0.25">
      <c r="A23" s="253">
        <v>65268</v>
      </c>
      <c r="B23" s="16" t="s">
        <v>56</v>
      </c>
      <c r="C23" s="93" t="s">
        <v>94</v>
      </c>
      <c r="D23" s="175">
        <v>1000</v>
      </c>
      <c r="E23" s="170">
        <f>SUM(F23-D23)</f>
        <v>-1000</v>
      </c>
      <c r="F23" s="178">
        <v>0</v>
      </c>
    </row>
    <row r="24" spans="1:6" ht="24" customHeight="1" x14ac:dyDescent="0.25">
      <c r="A24" s="53">
        <v>65264</v>
      </c>
      <c r="B24" s="16" t="s">
        <v>46</v>
      </c>
      <c r="C24" s="257" t="s">
        <v>385</v>
      </c>
      <c r="D24" s="177">
        <v>0</v>
      </c>
      <c r="E24" s="170">
        <f t="shared" ref="E24:E26" si="2">SUM(F24-D24)</f>
        <v>29220</v>
      </c>
      <c r="F24" s="178">
        <v>29220</v>
      </c>
    </row>
    <row r="25" spans="1:6" ht="26.25" customHeight="1" x14ac:dyDescent="0.25">
      <c r="A25" s="53">
        <v>65269</v>
      </c>
      <c r="B25" s="6" t="s">
        <v>65</v>
      </c>
      <c r="C25" s="257" t="s">
        <v>93</v>
      </c>
      <c r="D25" s="174">
        <v>84000</v>
      </c>
      <c r="E25" s="170">
        <f>SUM(F25-D25)</f>
        <v>-83220</v>
      </c>
      <c r="F25" s="179">
        <v>780</v>
      </c>
    </row>
    <row r="26" spans="1:6" ht="26.25" customHeight="1" x14ac:dyDescent="0.25">
      <c r="A26" s="253">
        <v>63414</v>
      </c>
      <c r="B26" s="16" t="s">
        <v>59</v>
      </c>
      <c r="C26" s="258" t="s">
        <v>93</v>
      </c>
      <c r="D26" s="175">
        <v>0</v>
      </c>
      <c r="E26" s="170">
        <f t="shared" si="2"/>
        <v>0</v>
      </c>
      <c r="F26" s="178">
        <v>0</v>
      </c>
    </row>
    <row r="27" spans="1:6" ht="25.5" customHeight="1" x14ac:dyDescent="0.25">
      <c r="A27" s="53"/>
      <c r="B27" s="16"/>
      <c r="C27" s="255" t="s">
        <v>178</v>
      </c>
      <c r="D27" s="134">
        <f>SUM(D24:D26)</f>
        <v>84000</v>
      </c>
      <c r="E27" s="193">
        <f t="shared" ref="E27:F27" si="3">SUM(E24:E26)</f>
        <v>-54000</v>
      </c>
      <c r="F27" s="193">
        <f t="shared" si="3"/>
        <v>30000</v>
      </c>
    </row>
    <row r="28" spans="1:6" ht="21" customHeight="1" x14ac:dyDescent="0.25">
      <c r="A28" s="252">
        <v>92211</v>
      </c>
      <c r="B28" s="34" t="s">
        <v>190</v>
      </c>
      <c r="C28" s="92" t="s">
        <v>95</v>
      </c>
      <c r="D28" s="135">
        <v>0</v>
      </c>
      <c r="E28" s="168">
        <f>SUM(F28-D28)</f>
        <v>0</v>
      </c>
      <c r="F28" s="176">
        <v>0</v>
      </c>
    </row>
    <row r="29" spans="1:6" ht="23.25" customHeight="1" x14ac:dyDescent="0.25">
      <c r="A29" s="212" t="s">
        <v>186</v>
      </c>
      <c r="B29" s="81" t="s">
        <v>88</v>
      </c>
      <c r="C29" s="10" t="s">
        <v>222</v>
      </c>
      <c r="D29" s="38">
        <f>SUM(D30:D31)</f>
        <v>150000</v>
      </c>
      <c r="E29" s="38">
        <f>SUM(E30:E32)</f>
        <v>-250000.00000000029</v>
      </c>
      <c r="F29" s="38">
        <f t="shared" ref="F29" si="4">SUM(F30:F31)</f>
        <v>36764.82</v>
      </c>
    </row>
    <row r="30" spans="1:6" ht="42" customHeight="1" x14ac:dyDescent="0.25">
      <c r="A30" s="251">
        <v>63622</v>
      </c>
      <c r="B30" s="16" t="s">
        <v>290</v>
      </c>
      <c r="C30" s="93" t="s">
        <v>308</v>
      </c>
      <c r="D30" s="175">
        <v>150000</v>
      </c>
      <c r="E30" s="170">
        <f t="shared" ref="E30:E32" si="5">SUM(F30-D30)</f>
        <v>-150000</v>
      </c>
      <c r="F30" s="67">
        <v>0</v>
      </c>
    </row>
    <row r="31" spans="1:6" ht="24" customHeight="1" x14ac:dyDescent="0.25">
      <c r="A31" s="53">
        <v>92211</v>
      </c>
      <c r="B31" s="16" t="s">
        <v>190</v>
      </c>
      <c r="C31" s="92" t="s">
        <v>179</v>
      </c>
      <c r="D31" s="180">
        <v>0</v>
      </c>
      <c r="E31" s="170">
        <f t="shared" si="5"/>
        <v>36764.82</v>
      </c>
      <c r="F31" s="67">
        <v>36764.82</v>
      </c>
    </row>
    <row r="32" spans="1:6" ht="42.75" customHeight="1" x14ac:dyDescent="0.25">
      <c r="A32" s="251">
        <v>63612</v>
      </c>
      <c r="B32" s="16" t="s">
        <v>289</v>
      </c>
      <c r="C32" s="93" t="s">
        <v>96</v>
      </c>
      <c r="D32" s="162">
        <v>6800000</v>
      </c>
      <c r="E32" s="170">
        <f t="shared" si="5"/>
        <v>-136764.8200000003</v>
      </c>
      <c r="F32" s="192">
        <v>6663235.1799999997</v>
      </c>
    </row>
    <row r="33" spans="1:6" ht="24" customHeight="1" x14ac:dyDescent="0.25">
      <c r="A33" s="50"/>
      <c r="B33" s="110" t="s">
        <v>180</v>
      </c>
      <c r="C33" s="92"/>
      <c r="D33" s="204">
        <f>SUM(D29+D32)</f>
        <v>6950000</v>
      </c>
      <c r="E33" s="204">
        <f>E29</f>
        <v>-250000.00000000029</v>
      </c>
      <c r="F33" s="204">
        <f t="shared" ref="F33" si="6">SUM(F29+F32)</f>
        <v>6700000</v>
      </c>
    </row>
    <row r="34" spans="1:6" ht="24.75" customHeight="1" x14ac:dyDescent="0.25">
      <c r="A34" s="128" t="s">
        <v>185</v>
      </c>
      <c r="B34" s="81" t="s">
        <v>10</v>
      </c>
      <c r="C34" s="215" t="s">
        <v>222</v>
      </c>
      <c r="D34" s="216">
        <f>D35</f>
        <v>110000</v>
      </c>
      <c r="E34" s="216">
        <f t="shared" ref="E34" si="7">E35</f>
        <v>-50000</v>
      </c>
      <c r="F34" s="216">
        <v>60000</v>
      </c>
    </row>
    <row r="35" spans="1:6" ht="24" customHeight="1" x14ac:dyDescent="0.25">
      <c r="A35" s="109">
        <v>63613</v>
      </c>
      <c r="B35" s="112" t="s">
        <v>5</v>
      </c>
      <c r="C35" s="111" t="s">
        <v>89</v>
      </c>
      <c r="D35" s="177">
        <v>110000</v>
      </c>
      <c r="E35" s="170">
        <f t="shared" ref="E35" si="8">SUM(F35-D35)</f>
        <v>-50000</v>
      </c>
      <c r="F35" s="177">
        <v>60000</v>
      </c>
    </row>
    <row r="36" spans="1:6" ht="30.75" customHeight="1" x14ac:dyDescent="0.25">
      <c r="A36" s="213" t="s">
        <v>184</v>
      </c>
      <c r="B36" s="81" t="s">
        <v>78</v>
      </c>
      <c r="C36" s="81"/>
      <c r="D36" s="214">
        <f>SUM(D37:D39)</f>
        <v>375000</v>
      </c>
      <c r="E36" s="214">
        <f>SUM(E37:E39)</f>
        <v>0</v>
      </c>
      <c r="F36" s="214">
        <f>SUM(F37:F39)</f>
        <v>375000</v>
      </c>
    </row>
    <row r="37" spans="1:6" ht="30.75" customHeight="1" x14ac:dyDescent="0.25">
      <c r="A37" s="253">
        <v>63811</v>
      </c>
      <c r="B37" s="16" t="s">
        <v>316</v>
      </c>
      <c r="C37" s="89" t="s">
        <v>250</v>
      </c>
      <c r="D37" s="175">
        <v>55000</v>
      </c>
      <c r="E37" s="170">
        <f>SUM(F37-D37)</f>
        <v>43938.759999999995</v>
      </c>
      <c r="F37" s="67">
        <v>98938.76</v>
      </c>
    </row>
    <row r="38" spans="1:6" ht="30.75" customHeight="1" x14ac:dyDescent="0.25">
      <c r="A38" s="253">
        <v>64132</v>
      </c>
      <c r="B38" s="126" t="s">
        <v>306</v>
      </c>
      <c r="C38" s="259" t="s">
        <v>386</v>
      </c>
      <c r="D38" s="242">
        <v>0</v>
      </c>
      <c r="E38" s="170">
        <f>SUM(F38-D38)</f>
        <v>5</v>
      </c>
      <c r="F38" s="80">
        <v>5</v>
      </c>
    </row>
    <row r="39" spans="1:6" ht="24" customHeight="1" x14ac:dyDescent="0.25">
      <c r="A39" s="53">
        <v>92211</v>
      </c>
      <c r="B39" s="26" t="s">
        <v>191</v>
      </c>
      <c r="C39" s="26"/>
      <c r="D39" s="136">
        <v>320000</v>
      </c>
      <c r="E39" s="181">
        <f>SUM(F39-D39)</f>
        <v>-43943.760000000009</v>
      </c>
      <c r="F39" s="80">
        <v>276056.24</v>
      </c>
    </row>
    <row r="40" spans="1:6" ht="24" customHeight="1" x14ac:dyDescent="0.25">
      <c r="B40" s="2"/>
      <c r="C40" s="2"/>
      <c r="D40" s="1"/>
      <c r="E40" s="1"/>
      <c r="F40" s="71" t="s">
        <v>86</v>
      </c>
    </row>
    <row r="41" spans="1:6" ht="15" customHeight="1" x14ac:dyDescent="0.25">
      <c r="A41" s="271" t="s">
        <v>200</v>
      </c>
      <c r="B41" s="273" t="s">
        <v>1</v>
      </c>
      <c r="C41" s="275" t="s">
        <v>201</v>
      </c>
      <c r="D41" s="122" t="s">
        <v>58</v>
      </c>
      <c r="E41" s="277" t="s">
        <v>83</v>
      </c>
      <c r="F41" s="63" t="s">
        <v>84</v>
      </c>
    </row>
    <row r="42" spans="1:6" ht="15" customHeight="1" x14ac:dyDescent="0.25">
      <c r="A42" s="272"/>
      <c r="B42" s="274"/>
      <c r="C42" s="276"/>
      <c r="D42" s="123" t="s">
        <v>285</v>
      </c>
      <c r="E42" s="278"/>
      <c r="F42" s="64" t="s">
        <v>286</v>
      </c>
    </row>
    <row r="43" spans="1:6" ht="24" customHeight="1" x14ac:dyDescent="0.25">
      <c r="A43" s="84">
        <v>3</v>
      </c>
      <c r="B43" s="85" t="s">
        <v>11</v>
      </c>
      <c r="C43" s="156" t="s">
        <v>218</v>
      </c>
      <c r="D43" s="86">
        <f>D47+D93</f>
        <v>8564615</v>
      </c>
      <c r="E43" s="86">
        <f>E47+E93</f>
        <v>-493249</v>
      </c>
      <c r="F43" s="86">
        <f>F47+F93</f>
        <v>8071366</v>
      </c>
    </row>
    <row r="44" spans="1:6" ht="15.75" customHeight="1" x14ac:dyDescent="0.25">
      <c r="A44" s="146" t="s">
        <v>215</v>
      </c>
      <c r="B44" s="305" t="s">
        <v>199</v>
      </c>
      <c r="C44" s="305"/>
      <c r="D44" s="305"/>
      <c r="E44" s="305"/>
      <c r="F44" s="306"/>
    </row>
    <row r="45" spans="1:6" ht="15.75" customHeight="1" x14ac:dyDescent="0.25">
      <c r="A45" s="307" t="s">
        <v>217</v>
      </c>
      <c r="B45" s="307"/>
      <c r="C45" s="307"/>
      <c r="D45" s="307"/>
      <c r="E45" s="307"/>
      <c r="F45" s="308"/>
    </row>
    <row r="46" spans="1:6" ht="15.75" customHeight="1" x14ac:dyDescent="0.25">
      <c r="A46" s="146" t="s">
        <v>204</v>
      </c>
      <c r="B46" s="309" t="s">
        <v>221</v>
      </c>
      <c r="C46" s="309"/>
      <c r="D46" s="309"/>
      <c r="E46" s="309"/>
      <c r="F46" s="310"/>
    </row>
    <row r="47" spans="1:6" ht="24" customHeight="1" x14ac:dyDescent="0.25">
      <c r="A47" s="303" t="s">
        <v>249</v>
      </c>
      <c r="B47" s="304"/>
      <c r="C47" s="159"/>
      <c r="D47" s="160">
        <f>D48</f>
        <v>809115</v>
      </c>
      <c r="E47" s="160">
        <f t="shared" ref="E47:F47" si="9">E48</f>
        <v>-117749</v>
      </c>
      <c r="F47" s="160">
        <f t="shared" si="9"/>
        <v>691366</v>
      </c>
    </row>
    <row r="48" spans="1:6" ht="24" customHeight="1" x14ac:dyDescent="0.25">
      <c r="A48" s="121" t="s">
        <v>6</v>
      </c>
      <c r="B48" s="82" t="s">
        <v>12</v>
      </c>
      <c r="C48" s="82" t="s">
        <v>202</v>
      </c>
      <c r="D48" s="60">
        <f>SUM(D49:D89)</f>
        <v>809115</v>
      </c>
      <c r="E48" s="60">
        <f>SUM(E49:E89)</f>
        <v>-117749</v>
      </c>
      <c r="F48" s="60">
        <f>SUM(F49:F89)</f>
        <v>691366</v>
      </c>
    </row>
    <row r="49" spans="1:6" ht="24" customHeight="1" x14ac:dyDescent="0.25">
      <c r="A49" s="48">
        <v>321190</v>
      </c>
      <c r="B49" s="27" t="s">
        <v>68</v>
      </c>
      <c r="C49" s="97" t="s">
        <v>97</v>
      </c>
      <c r="D49" s="173">
        <v>50000</v>
      </c>
      <c r="E49" s="131">
        <f t="shared" ref="E49:E89" si="10">SUM(F49-D49)</f>
        <v>-20000</v>
      </c>
      <c r="F49" s="72">
        <v>30000</v>
      </c>
    </row>
    <row r="50" spans="1:6" ht="24" customHeight="1" x14ac:dyDescent="0.25">
      <c r="A50" s="48">
        <v>321210</v>
      </c>
      <c r="B50" s="25" t="s">
        <v>69</v>
      </c>
      <c r="C50" s="98" t="s">
        <v>98</v>
      </c>
      <c r="D50" s="173">
        <v>250000</v>
      </c>
      <c r="E50" s="131">
        <f t="shared" si="10"/>
        <v>-40000</v>
      </c>
      <c r="F50" s="72">
        <v>210000</v>
      </c>
    </row>
    <row r="51" spans="1:6" ht="24" customHeight="1" x14ac:dyDescent="0.25">
      <c r="A51" s="49">
        <v>321310</v>
      </c>
      <c r="B51" s="24" t="s">
        <v>47</v>
      </c>
      <c r="C51" s="99" t="s">
        <v>99</v>
      </c>
      <c r="D51" s="182">
        <v>6700</v>
      </c>
      <c r="E51" s="131">
        <f t="shared" si="10"/>
        <v>-4200</v>
      </c>
      <c r="F51" s="73">
        <v>2500</v>
      </c>
    </row>
    <row r="52" spans="1:6" ht="24" customHeight="1" x14ac:dyDescent="0.25">
      <c r="A52" s="48">
        <v>321490</v>
      </c>
      <c r="B52" s="25" t="s">
        <v>13</v>
      </c>
      <c r="C52" s="98" t="s">
        <v>100</v>
      </c>
      <c r="D52" s="173">
        <v>0</v>
      </c>
      <c r="E52" s="131">
        <f t="shared" si="10"/>
        <v>0</v>
      </c>
      <c r="F52" s="72">
        <v>0</v>
      </c>
    </row>
    <row r="53" spans="1:6" ht="24" customHeight="1" x14ac:dyDescent="0.25">
      <c r="A53" s="48">
        <v>322110</v>
      </c>
      <c r="B53" s="24" t="s">
        <v>14</v>
      </c>
      <c r="C53" s="99" t="s">
        <v>101</v>
      </c>
      <c r="D53" s="173">
        <v>20000</v>
      </c>
      <c r="E53" s="131">
        <f t="shared" si="10"/>
        <v>10000</v>
      </c>
      <c r="F53" s="72">
        <v>30000</v>
      </c>
    </row>
    <row r="54" spans="1:6" ht="27" customHeight="1" x14ac:dyDescent="0.25">
      <c r="A54" s="48">
        <v>322190</v>
      </c>
      <c r="B54" s="24" t="s">
        <v>48</v>
      </c>
      <c r="C54" s="99" t="s">
        <v>102</v>
      </c>
      <c r="D54" s="173">
        <v>20000</v>
      </c>
      <c r="E54" s="131">
        <f t="shared" si="10"/>
        <v>0</v>
      </c>
      <c r="F54" s="72">
        <v>20000</v>
      </c>
    </row>
    <row r="55" spans="1:6" ht="24" customHeight="1" x14ac:dyDescent="0.25">
      <c r="A55" s="48">
        <v>322290</v>
      </c>
      <c r="B55" s="27" t="s">
        <v>49</v>
      </c>
      <c r="C55" s="97" t="s">
        <v>103</v>
      </c>
      <c r="D55" s="173">
        <v>20000</v>
      </c>
      <c r="E55" s="131">
        <f t="shared" si="10"/>
        <v>20000</v>
      </c>
      <c r="F55" s="72">
        <v>40000</v>
      </c>
    </row>
    <row r="56" spans="1:6" ht="24" customHeight="1" x14ac:dyDescent="0.25">
      <c r="A56" s="48">
        <v>322310</v>
      </c>
      <c r="B56" s="25" t="s">
        <v>15</v>
      </c>
      <c r="C56" s="98" t="s">
        <v>104</v>
      </c>
      <c r="D56" s="173">
        <v>40000</v>
      </c>
      <c r="E56" s="131">
        <f t="shared" si="10"/>
        <v>0</v>
      </c>
      <c r="F56" s="72">
        <v>40000</v>
      </c>
    </row>
    <row r="57" spans="1:6" ht="24" customHeight="1" x14ac:dyDescent="0.25">
      <c r="A57" s="48">
        <v>322330</v>
      </c>
      <c r="B57" s="25" t="s">
        <v>16</v>
      </c>
      <c r="C57" s="98" t="s">
        <v>105</v>
      </c>
      <c r="D57" s="173">
        <v>53000</v>
      </c>
      <c r="E57" s="131">
        <f t="shared" si="10"/>
        <v>0</v>
      </c>
      <c r="F57" s="72">
        <v>53000</v>
      </c>
    </row>
    <row r="58" spans="1:6" ht="24" customHeight="1" x14ac:dyDescent="0.25">
      <c r="A58" s="48">
        <v>322340</v>
      </c>
      <c r="B58" s="25" t="s">
        <v>17</v>
      </c>
      <c r="C58" s="98" t="s">
        <v>106</v>
      </c>
      <c r="D58" s="173">
        <v>4200</v>
      </c>
      <c r="E58" s="131">
        <f t="shared" si="10"/>
        <v>-700</v>
      </c>
      <c r="F58" s="72">
        <v>3500</v>
      </c>
    </row>
    <row r="59" spans="1:6" ht="29.25" customHeight="1" x14ac:dyDescent="0.25">
      <c r="A59" s="49">
        <v>322440</v>
      </c>
      <c r="B59" s="24" t="s">
        <v>50</v>
      </c>
      <c r="C59" s="99" t="s">
        <v>107</v>
      </c>
      <c r="D59" s="182">
        <v>20000</v>
      </c>
      <c r="E59" s="131">
        <f t="shared" si="10"/>
        <v>0</v>
      </c>
      <c r="F59" s="73">
        <v>20000</v>
      </c>
    </row>
    <row r="60" spans="1:6" ht="24" customHeight="1" x14ac:dyDescent="0.25">
      <c r="A60" s="48">
        <v>322510</v>
      </c>
      <c r="B60" s="25" t="s">
        <v>18</v>
      </c>
      <c r="C60" s="98" t="s">
        <v>108</v>
      </c>
      <c r="D60" s="173">
        <v>15000</v>
      </c>
      <c r="E60" s="131">
        <f t="shared" si="10"/>
        <v>-13000</v>
      </c>
      <c r="F60" s="72">
        <v>2000</v>
      </c>
    </row>
    <row r="61" spans="1:6" ht="24" customHeight="1" x14ac:dyDescent="0.25">
      <c r="A61" s="48">
        <v>322520</v>
      </c>
      <c r="B61" s="25" t="s">
        <v>19</v>
      </c>
      <c r="C61" s="98" t="s">
        <v>109</v>
      </c>
      <c r="D61" s="173">
        <v>2000</v>
      </c>
      <c r="E61" s="131">
        <f t="shared" si="10"/>
        <v>-2000</v>
      </c>
      <c r="F61" s="72">
        <v>0</v>
      </c>
    </row>
    <row r="62" spans="1:6" ht="24" customHeight="1" x14ac:dyDescent="0.25">
      <c r="A62" s="48">
        <v>322710</v>
      </c>
      <c r="B62" s="23" t="s">
        <v>20</v>
      </c>
      <c r="C62" s="100" t="s">
        <v>110</v>
      </c>
      <c r="D62" s="173">
        <v>2365</v>
      </c>
      <c r="E62" s="131">
        <f t="shared" si="10"/>
        <v>1135</v>
      </c>
      <c r="F62" s="72">
        <v>3500</v>
      </c>
    </row>
    <row r="63" spans="1:6" ht="24" customHeight="1" x14ac:dyDescent="0.25">
      <c r="A63" s="48">
        <v>323110</v>
      </c>
      <c r="B63" s="25" t="s">
        <v>57</v>
      </c>
      <c r="C63" s="98" t="s">
        <v>111</v>
      </c>
      <c r="D63" s="173">
        <v>24000</v>
      </c>
      <c r="E63" s="131">
        <f t="shared" si="10"/>
        <v>0</v>
      </c>
      <c r="F63" s="72">
        <v>24000</v>
      </c>
    </row>
    <row r="64" spans="1:6" ht="24" customHeight="1" x14ac:dyDescent="0.25">
      <c r="A64" s="48">
        <v>323130</v>
      </c>
      <c r="B64" s="25" t="s">
        <v>51</v>
      </c>
      <c r="C64" s="98" t="s">
        <v>112</v>
      </c>
      <c r="D64" s="173">
        <v>4000</v>
      </c>
      <c r="E64" s="131">
        <f t="shared" si="10"/>
        <v>-1500</v>
      </c>
      <c r="F64" s="72">
        <v>2500</v>
      </c>
    </row>
    <row r="65" spans="1:6" ht="24" customHeight="1" x14ac:dyDescent="0.25">
      <c r="A65" s="48">
        <v>323190</v>
      </c>
      <c r="B65" s="25" t="s">
        <v>22</v>
      </c>
      <c r="C65" s="98" t="s">
        <v>113</v>
      </c>
      <c r="D65" s="173">
        <v>1000</v>
      </c>
      <c r="E65" s="170">
        <f t="shared" si="10"/>
        <v>0</v>
      </c>
      <c r="F65" s="72">
        <v>1000</v>
      </c>
    </row>
    <row r="66" spans="1:6" ht="28.5" customHeight="1" x14ac:dyDescent="0.25">
      <c r="A66" s="48">
        <v>323290</v>
      </c>
      <c r="B66" s="24" t="s">
        <v>52</v>
      </c>
      <c r="C66" s="99" t="s">
        <v>114</v>
      </c>
      <c r="D66" s="173">
        <v>35000</v>
      </c>
      <c r="E66" s="131">
        <f t="shared" si="10"/>
        <v>-3000</v>
      </c>
      <c r="F66" s="72">
        <v>32000</v>
      </c>
    </row>
    <row r="67" spans="1:6" ht="24" customHeight="1" x14ac:dyDescent="0.25">
      <c r="A67" s="48">
        <v>323390</v>
      </c>
      <c r="B67" s="25" t="s">
        <v>23</v>
      </c>
      <c r="C67" s="98" t="s">
        <v>115</v>
      </c>
      <c r="D67" s="173">
        <v>1000</v>
      </c>
      <c r="E67" s="170">
        <f t="shared" si="10"/>
        <v>0</v>
      </c>
      <c r="F67" s="72">
        <v>1000</v>
      </c>
    </row>
    <row r="68" spans="1:6" ht="27" customHeight="1" x14ac:dyDescent="0.25">
      <c r="A68" s="49">
        <v>323490</v>
      </c>
      <c r="B68" s="24" t="s">
        <v>81</v>
      </c>
      <c r="C68" s="99" t="s">
        <v>116</v>
      </c>
      <c r="D68" s="182">
        <v>23000</v>
      </c>
      <c r="E68" s="131">
        <f t="shared" ref="E68:E74" si="11">SUM(F68-D68)</f>
        <v>-3000</v>
      </c>
      <c r="F68" s="73">
        <v>20000</v>
      </c>
    </row>
    <row r="69" spans="1:6" ht="25.5" x14ac:dyDescent="0.25">
      <c r="A69" s="48">
        <v>323590</v>
      </c>
      <c r="B69" s="24" t="s">
        <v>80</v>
      </c>
      <c r="C69" s="99" t="s">
        <v>117</v>
      </c>
      <c r="D69" s="173">
        <v>115000</v>
      </c>
      <c r="E69" s="170">
        <f t="shared" si="11"/>
        <v>-20000</v>
      </c>
      <c r="F69" s="72">
        <v>95000</v>
      </c>
    </row>
    <row r="70" spans="1:6" ht="26.25" customHeight="1" x14ac:dyDescent="0.25">
      <c r="A70" s="48">
        <v>323610</v>
      </c>
      <c r="B70" s="24" t="s">
        <v>24</v>
      </c>
      <c r="C70" s="99" t="s">
        <v>118</v>
      </c>
      <c r="D70" s="173">
        <v>10000</v>
      </c>
      <c r="E70" s="131">
        <f t="shared" si="11"/>
        <v>500</v>
      </c>
      <c r="F70" s="72">
        <v>10500</v>
      </c>
    </row>
    <row r="71" spans="1:6" ht="24" customHeight="1" x14ac:dyDescent="0.25">
      <c r="A71" s="48">
        <v>323690</v>
      </c>
      <c r="B71" s="23" t="s">
        <v>25</v>
      </c>
      <c r="C71" s="100" t="s">
        <v>119</v>
      </c>
      <c r="D71" s="173">
        <v>0</v>
      </c>
      <c r="E71" s="131">
        <f t="shared" si="11"/>
        <v>0</v>
      </c>
      <c r="F71" s="72">
        <v>0</v>
      </c>
    </row>
    <row r="72" spans="1:6" ht="21.95" customHeight="1" x14ac:dyDescent="0.25">
      <c r="A72" s="48">
        <v>323710</v>
      </c>
      <c r="B72" s="24" t="s">
        <v>26</v>
      </c>
      <c r="C72" s="99" t="s">
        <v>120</v>
      </c>
      <c r="D72" s="173">
        <v>0</v>
      </c>
      <c r="E72" s="131">
        <f t="shared" si="11"/>
        <v>0</v>
      </c>
      <c r="F72" s="72">
        <v>0</v>
      </c>
    </row>
    <row r="73" spans="1:6" ht="21.95" customHeight="1" x14ac:dyDescent="0.25">
      <c r="A73" s="48">
        <v>323720</v>
      </c>
      <c r="B73" s="25" t="s">
        <v>27</v>
      </c>
      <c r="C73" s="98" t="s">
        <v>121</v>
      </c>
      <c r="D73" s="173">
        <v>2000</v>
      </c>
      <c r="E73" s="131">
        <f t="shared" si="11"/>
        <v>-2000</v>
      </c>
      <c r="F73" s="72">
        <v>0</v>
      </c>
    </row>
    <row r="74" spans="1:6" ht="24" customHeight="1" x14ac:dyDescent="0.25">
      <c r="A74" s="48">
        <v>323790</v>
      </c>
      <c r="B74" s="24" t="s">
        <v>70</v>
      </c>
      <c r="C74" s="99" t="s">
        <v>122</v>
      </c>
      <c r="D74" s="173">
        <v>1000</v>
      </c>
      <c r="E74" s="170">
        <f t="shared" si="11"/>
        <v>0</v>
      </c>
      <c r="F74" s="72">
        <v>1000</v>
      </c>
    </row>
    <row r="75" spans="1:6" ht="24" customHeight="1" x14ac:dyDescent="0.25">
      <c r="A75" s="48">
        <v>323890</v>
      </c>
      <c r="B75" s="25" t="s">
        <v>28</v>
      </c>
      <c r="C75" s="98" t="s">
        <v>123</v>
      </c>
      <c r="D75" s="173">
        <v>11000</v>
      </c>
      <c r="E75" s="131">
        <f t="shared" si="10"/>
        <v>0</v>
      </c>
      <c r="F75" s="72">
        <v>11000</v>
      </c>
    </row>
    <row r="76" spans="1:6" ht="24" customHeight="1" x14ac:dyDescent="0.25">
      <c r="A76" s="48">
        <v>323910</v>
      </c>
      <c r="B76" s="24" t="s">
        <v>29</v>
      </c>
      <c r="C76" s="99" t="s">
        <v>124</v>
      </c>
      <c r="D76" s="173">
        <v>15000</v>
      </c>
      <c r="E76" s="131">
        <f t="shared" si="10"/>
        <v>-14000</v>
      </c>
      <c r="F76" s="72">
        <v>1000</v>
      </c>
    </row>
    <row r="77" spans="1:6" ht="24" customHeight="1" x14ac:dyDescent="0.25">
      <c r="A77" s="48">
        <v>323990</v>
      </c>
      <c r="B77" s="25" t="s">
        <v>232</v>
      </c>
      <c r="C77" s="98" t="s">
        <v>125</v>
      </c>
      <c r="D77" s="173">
        <v>500</v>
      </c>
      <c r="E77" s="170">
        <f t="shared" si="10"/>
        <v>0</v>
      </c>
      <c r="F77" s="72">
        <v>500</v>
      </c>
    </row>
    <row r="78" spans="1:6" ht="24" customHeight="1" x14ac:dyDescent="0.25">
      <c r="A78" s="48">
        <v>324120</v>
      </c>
      <c r="B78" s="24" t="s">
        <v>30</v>
      </c>
      <c r="C78" s="99" t="s">
        <v>126</v>
      </c>
      <c r="D78" s="173">
        <v>0</v>
      </c>
      <c r="E78" s="170">
        <f t="shared" si="10"/>
        <v>0</v>
      </c>
      <c r="F78" s="72">
        <v>0</v>
      </c>
    </row>
    <row r="79" spans="1:6" ht="24" customHeight="1" x14ac:dyDescent="0.25">
      <c r="A79" s="48">
        <v>329220</v>
      </c>
      <c r="B79" s="23" t="s">
        <v>31</v>
      </c>
      <c r="C79" s="100" t="s">
        <v>127</v>
      </c>
      <c r="D79" s="173">
        <v>3500</v>
      </c>
      <c r="E79" s="131">
        <f t="shared" si="10"/>
        <v>0</v>
      </c>
      <c r="F79" s="72">
        <v>3500</v>
      </c>
    </row>
    <row r="80" spans="1:6" ht="24" customHeight="1" x14ac:dyDescent="0.25">
      <c r="A80" s="48">
        <v>329230</v>
      </c>
      <c r="B80" s="24" t="s">
        <v>32</v>
      </c>
      <c r="C80" s="99" t="s">
        <v>128</v>
      </c>
      <c r="D80" s="173">
        <v>0</v>
      </c>
      <c r="E80" s="131">
        <f t="shared" si="10"/>
        <v>0</v>
      </c>
      <c r="F80" s="72">
        <v>0</v>
      </c>
    </row>
    <row r="81" spans="1:6" ht="24" customHeight="1" x14ac:dyDescent="0.25">
      <c r="A81" s="48">
        <v>329310</v>
      </c>
      <c r="B81" s="25" t="s">
        <v>33</v>
      </c>
      <c r="C81" s="98" t="s">
        <v>129</v>
      </c>
      <c r="D81" s="173">
        <v>5000</v>
      </c>
      <c r="E81" s="131">
        <f t="shared" si="10"/>
        <v>-4000</v>
      </c>
      <c r="F81" s="72">
        <v>1000</v>
      </c>
    </row>
    <row r="82" spans="1:6" ht="24" customHeight="1" x14ac:dyDescent="0.25">
      <c r="A82" s="48">
        <v>329410</v>
      </c>
      <c r="B82" s="24" t="s">
        <v>34</v>
      </c>
      <c r="C82" s="99" t="s">
        <v>130</v>
      </c>
      <c r="D82" s="173">
        <v>250</v>
      </c>
      <c r="E82" s="131">
        <f t="shared" si="10"/>
        <v>-250</v>
      </c>
      <c r="F82" s="72">
        <v>0</v>
      </c>
    </row>
    <row r="83" spans="1:6" ht="24" customHeight="1" x14ac:dyDescent="0.25">
      <c r="A83" s="48">
        <v>329520</v>
      </c>
      <c r="B83" s="25" t="s">
        <v>35</v>
      </c>
      <c r="C83" s="98" t="s">
        <v>131</v>
      </c>
      <c r="D83" s="173">
        <v>1000</v>
      </c>
      <c r="E83" s="131">
        <f t="shared" si="10"/>
        <v>-900</v>
      </c>
      <c r="F83" s="72">
        <v>100</v>
      </c>
    </row>
    <row r="84" spans="1:6" ht="24" customHeight="1" x14ac:dyDescent="0.25">
      <c r="A84" s="48">
        <v>329990</v>
      </c>
      <c r="B84" s="24" t="s">
        <v>36</v>
      </c>
      <c r="C84" s="99" t="s">
        <v>132</v>
      </c>
      <c r="D84" s="173">
        <v>300</v>
      </c>
      <c r="E84" s="131">
        <f t="shared" si="10"/>
        <v>0</v>
      </c>
      <c r="F84" s="72">
        <v>300</v>
      </c>
    </row>
    <row r="85" spans="1:6" ht="26.25" customHeight="1" x14ac:dyDescent="0.25">
      <c r="A85" s="48">
        <v>343110</v>
      </c>
      <c r="B85" s="25" t="s">
        <v>53</v>
      </c>
      <c r="C85" s="98" t="s">
        <v>133</v>
      </c>
      <c r="D85" s="173">
        <v>4200</v>
      </c>
      <c r="E85" s="131">
        <f t="shared" si="10"/>
        <v>0</v>
      </c>
      <c r="F85" s="72">
        <v>4200</v>
      </c>
    </row>
    <row r="86" spans="1:6" ht="24" customHeight="1" x14ac:dyDescent="0.25">
      <c r="A86" s="48">
        <v>343390</v>
      </c>
      <c r="B86" s="24" t="s">
        <v>37</v>
      </c>
      <c r="C86" s="99" t="s">
        <v>134</v>
      </c>
      <c r="D86" s="173">
        <v>0</v>
      </c>
      <c r="E86" s="131">
        <f t="shared" si="10"/>
        <v>0</v>
      </c>
      <c r="F86" s="72">
        <v>0</v>
      </c>
    </row>
    <row r="87" spans="1:6" ht="24" customHeight="1" x14ac:dyDescent="0.25">
      <c r="A87" s="48">
        <v>343490</v>
      </c>
      <c r="B87" s="25" t="s">
        <v>38</v>
      </c>
      <c r="C87" s="98" t="s">
        <v>135</v>
      </c>
      <c r="D87" s="173">
        <v>100</v>
      </c>
      <c r="E87" s="131">
        <f t="shared" si="10"/>
        <v>0</v>
      </c>
      <c r="F87" s="72">
        <v>100</v>
      </c>
    </row>
    <row r="88" spans="1:6" ht="20.25" customHeight="1" x14ac:dyDescent="0.25">
      <c r="A88" s="48">
        <v>422730</v>
      </c>
      <c r="B88" s="24" t="s">
        <v>39</v>
      </c>
      <c r="C88" s="101" t="s">
        <v>136</v>
      </c>
      <c r="D88" s="183">
        <v>48000</v>
      </c>
      <c r="E88" s="131">
        <f t="shared" si="10"/>
        <v>-19834</v>
      </c>
      <c r="F88" s="72">
        <v>28166</v>
      </c>
    </row>
    <row r="89" spans="1:6" ht="20.25" customHeight="1" x14ac:dyDescent="0.25">
      <c r="A89" s="48">
        <v>42411</v>
      </c>
      <c r="B89" s="24" t="s">
        <v>42</v>
      </c>
      <c r="C89" s="99" t="s">
        <v>137</v>
      </c>
      <c r="D89" s="173">
        <v>1000</v>
      </c>
      <c r="E89" s="170">
        <f t="shared" si="10"/>
        <v>-1000</v>
      </c>
      <c r="F89" s="72">
        <v>0</v>
      </c>
    </row>
    <row r="90" spans="1:6" ht="20.25" customHeight="1" x14ac:dyDescent="0.25">
      <c r="B90" s="2"/>
      <c r="C90" s="2"/>
      <c r="D90" s="1"/>
      <c r="E90" s="1"/>
      <c r="F90" s="71" t="s">
        <v>220</v>
      </c>
    </row>
    <row r="91" spans="1:6" ht="15.75" customHeight="1" x14ac:dyDescent="0.25">
      <c r="A91" s="271" t="s">
        <v>200</v>
      </c>
      <c r="B91" s="273" t="s">
        <v>1</v>
      </c>
      <c r="C91" s="275" t="s">
        <v>201</v>
      </c>
      <c r="D91" s="122" t="s">
        <v>58</v>
      </c>
      <c r="E91" s="277" t="s">
        <v>83</v>
      </c>
      <c r="F91" s="63" t="s">
        <v>84</v>
      </c>
    </row>
    <row r="92" spans="1:6" ht="15.75" customHeight="1" x14ac:dyDescent="0.25">
      <c r="A92" s="272"/>
      <c r="B92" s="274"/>
      <c r="C92" s="276"/>
      <c r="D92" s="123" t="s">
        <v>285</v>
      </c>
      <c r="E92" s="278"/>
      <c r="F92" s="64" t="s">
        <v>286</v>
      </c>
    </row>
    <row r="93" spans="1:6" ht="26.25" customHeight="1" x14ac:dyDescent="0.25">
      <c r="A93" s="284" t="s">
        <v>223</v>
      </c>
      <c r="B93" s="285"/>
      <c r="C93" s="156" t="s">
        <v>218</v>
      </c>
      <c r="D93" s="202">
        <f>SUM(D97+D104+D128+D140+D153+D168)</f>
        <v>7755500</v>
      </c>
      <c r="E93" s="202">
        <f>SUM(E97+E104+E128+E140+E153+E168)</f>
        <v>-375500</v>
      </c>
      <c r="F93" s="202">
        <f>SUM(F97+F104+F128+F140+F153+F168)</f>
        <v>7380000</v>
      </c>
    </row>
    <row r="94" spans="1:6" ht="15" customHeight="1" x14ac:dyDescent="0.25">
      <c r="A94" s="279" t="s">
        <v>217</v>
      </c>
      <c r="B94" s="280"/>
      <c r="C94" s="280"/>
      <c r="D94" s="280"/>
      <c r="E94" s="280"/>
      <c r="F94" s="281"/>
    </row>
    <row r="95" spans="1:6" ht="15" customHeight="1" x14ac:dyDescent="0.25">
      <c r="A95" s="161" t="s">
        <v>204</v>
      </c>
      <c r="B95" s="282">
        <v>1023115</v>
      </c>
      <c r="C95" s="282"/>
      <c r="D95" s="282"/>
      <c r="E95" s="282"/>
      <c r="F95" s="283"/>
    </row>
    <row r="96" spans="1:6" ht="15" customHeight="1" x14ac:dyDescent="0.25">
      <c r="A96" s="161" t="s">
        <v>215</v>
      </c>
      <c r="B96" s="286" t="s">
        <v>216</v>
      </c>
      <c r="C96" s="286"/>
      <c r="D96" s="286"/>
      <c r="E96" s="286"/>
      <c r="F96" s="287"/>
    </row>
    <row r="97" spans="1:6" ht="19.5" customHeight="1" x14ac:dyDescent="0.25">
      <c r="A97" s="128" t="s">
        <v>189</v>
      </c>
      <c r="B97" s="209" t="s">
        <v>7</v>
      </c>
      <c r="C97" s="102" t="s">
        <v>222</v>
      </c>
      <c r="D97" s="83">
        <f>SUM(D98:D102)</f>
        <v>20000</v>
      </c>
      <c r="E97" s="83">
        <f t="shared" ref="E97:F97" si="12">SUM(E98:E102)</f>
        <v>-5000</v>
      </c>
      <c r="F97" s="83">
        <f t="shared" si="12"/>
        <v>15000</v>
      </c>
    </row>
    <row r="98" spans="1:6" ht="21" customHeight="1" x14ac:dyDescent="0.25">
      <c r="A98" s="55">
        <v>321190</v>
      </c>
      <c r="B98" s="5" t="s">
        <v>307</v>
      </c>
      <c r="C98" s="260" t="s">
        <v>387</v>
      </c>
      <c r="D98" s="130">
        <v>0</v>
      </c>
      <c r="E98" s="131">
        <f t="shared" ref="E98:E103" si="13">SUM(F98-D98)</f>
        <v>0</v>
      </c>
      <c r="F98" s="76">
        <v>0</v>
      </c>
    </row>
    <row r="99" spans="1:6" ht="21" customHeight="1" x14ac:dyDescent="0.25">
      <c r="A99" s="55">
        <v>32244</v>
      </c>
      <c r="B99" s="5" t="s">
        <v>73</v>
      </c>
      <c r="C99" s="21" t="s">
        <v>146</v>
      </c>
      <c r="D99" s="130">
        <v>8000</v>
      </c>
      <c r="E99" s="131">
        <f t="shared" si="13"/>
        <v>-5000</v>
      </c>
      <c r="F99" s="76">
        <v>3000</v>
      </c>
    </row>
    <row r="100" spans="1:6" ht="21" customHeight="1" x14ac:dyDescent="0.25">
      <c r="A100" s="55">
        <v>32251</v>
      </c>
      <c r="B100" s="17" t="s">
        <v>18</v>
      </c>
      <c r="C100" s="18" t="s">
        <v>147</v>
      </c>
      <c r="D100" s="130">
        <v>2000</v>
      </c>
      <c r="E100" s="131">
        <f t="shared" si="13"/>
        <v>0</v>
      </c>
      <c r="F100" s="76">
        <v>2000</v>
      </c>
    </row>
    <row r="101" spans="1:6" ht="21" customHeight="1" x14ac:dyDescent="0.25">
      <c r="A101" s="55">
        <v>329990</v>
      </c>
      <c r="B101" s="17" t="s">
        <v>85</v>
      </c>
      <c r="C101" s="18" t="s">
        <v>148</v>
      </c>
      <c r="D101" s="184">
        <v>5000</v>
      </c>
      <c r="E101" s="131">
        <f t="shared" si="13"/>
        <v>0</v>
      </c>
      <c r="F101" s="76">
        <v>5000</v>
      </c>
    </row>
    <row r="102" spans="1:6" ht="21" customHeight="1" x14ac:dyDescent="0.25">
      <c r="A102" s="55">
        <v>42273</v>
      </c>
      <c r="B102" s="17" t="s">
        <v>39</v>
      </c>
      <c r="C102" s="18" t="s">
        <v>149</v>
      </c>
      <c r="D102" s="130">
        <v>5000</v>
      </c>
      <c r="E102" s="170">
        <f t="shared" si="13"/>
        <v>0</v>
      </c>
      <c r="F102" s="76">
        <v>5000</v>
      </c>
    </row>
    <row r="103" spans="1:6" ht="21" customHeight="1" x14ac:dyDescent="0.25">
      <c r="A103" s="55">
        <v>922213</v>
      </c>
      <c r="B103" s="17" t="s">
        <v>252</v>
      </c>
      <c r="C103" s="18" t="s">
        <v>261</v>
      </c>
      <c r="D103" s="130">
        <v>0</v>
      </c>
      <c r="E103" s="170">
        <f t="shared" si="13"/>
        <v>0</v>
      </c>
      <c r="F103" s="76">
        <v>0</v>
      </c>
    </row>
    <row r="104" spans="1:6" ht="21" customHeight="1" x14ac:dyDescent="0.25">
      <c r="A104" s="128" t="s">
        <v>188</v>
      </c>
      <c r="B104" s="221" t="s">
        <v>62</v>
      </c>
      <c r="C104" s="90"/>
      <c r="D104" s="44">
        <f>SUM(D105:D126)</f>
        <v>215500</v>
      </c>
      <c r="E104" s="44">
        <f t="shared" ref="E104:F104" si="14">SUM(E105:E126)</f>
        <v>-15500.000000000004</v>
      </c>
      <c r="F104" s="44">
        <f t="shared" si="14"/>
        <v>200000</v>
      </c>
    </row>
    <row r="105" spans="1:6" ht="21" customHeight="1" x14ac:dyDescent="0.25">
      <c r="A105" s="55">
        <v>321190</v>
      </c>
      <c r="B105" s="17" t="s">
        <v>40</v>
      </c>
      <c r="C105" s="126" t="s">
        <v>150</v>
      </c>
      <c r="D105" s="130">
        <v>15000</v>
      </c>
      <c r="E105" s="131">
        <f t="shared" ref="E105:E124" si="15">SUM(F105-D105)</f>
        <v>-14000</v>
      </c>
      <c r="F105" s="76">
        <v>1000</v>
      </c>
    </row>
    <row r="106" spans="1:6" ht="21" customHeight="1" x14ac:dyDescent="0.25">
      <c r="A106" s="55">
        <v>32211</v>
      </c>
      <c r="B106" s="17" t="s">
        <v>14</v>
      </c>
      <c r="C106" s="18" t="s">
        <v>151</v>
      </c>
      <c r="D106" s="130">
        <v>3000</v>
      </c>
      <c r="E106" s="131">
        <f t="shared" si="15"/>
        <v>0</v>
      </c>
      <c r="F106" s="76">
        <v>3000</v>
      </c>
    </row>
    <row r="107" spans="1:6" ht="21" customHeight="1" x14ac:dyDescent="0.25">
      <c r="A107" s="55">
        <v>32212</v>
      </c>
      <c r="B107" s="17" t="s">
        <v>309</v>
      </c>
      <c r="C107" s="260" t="s">
        <v>388</v>
      </c>
      <c r="D107" s="130">
        <v>0</v>
      </c>
      <c r="E107" s="131">
        <f t="shared" si="15"/>
        <v>450</v>
      </c>
      <c r="F107" s="76">
        <v>450</v>
      </c>
    </row>
    <row r="108" spans="1:6" ht="21" customHeight="1" x14ac:dyDescent="0.25">
      <c r="A108" s="55">
        <v>322290</v>
      </c>
      <c r="B108" s="17" t="s">
        <v>192</v>
      </c>
      <c r="C108" s="260" t="s">
        <v>152</v>
      </c>
      <c r="D108" s="130">
        <v>11000</v>
      </c>
      <c r="E108" s="131">
        <f t="shared" si="15"/>
        <v>2329.0499999999993</v>
      </c>
      <c r="F108" s="76">
        <v>13329.05</v>
      </c>
    </row>
    <row r="109" spans="1:6" ht="21" customHeight="1" x14ac:dyDescent="0.25">
      <c r="A109" s="55">
        <v>322510</v>
      </c>
      <c r="B109" s="17" t="s">
        <v>193</v>
      </c>
      <c r="C109" s="260" t="s">
        <v>153</v>
      </c>
      <c r="D109" s="130">
        <v>8000</v>
      </c>
      <c r="E109" s="170">
        <f t="shared" si="15"/>
        <v>-6000</v>
      </c>
      <c r="F109" s="76">
        <v>2000</v>
      </c>
    </row>
    <row r="110" spans="1:6" ht="21" customHeight="1" x14ac:dyDescent="0.25">
      <c r="A110" s="55">
        <v>323110</v>
      </c>
      <c r="B110" s="5" t="s">
        <v>21</v>
      </c>
      <c r="C110" s="261" t="s">
        <v>154</v>
      </c>
      <c r="D110" s="130">
        <v>500</v>
      </c>
      <c r="E110" s="131">
        <f t="shared" si="15"/>
        <v>0</v>
      </c>
      <c r="F110" s="76">
        <v>500</v>
      </c>
    </row>
    <row r="111" spans="1:6" ht="21" customHeight="1" x14ac:dyDescent="0.25">
      <c r="A111" s="55">
        <v>323130</v>
      </c>
      <c r="B111" s="17" t="s">
        <v>60</v>
      </c>
      <c r="C111" s="260" t="s">
        <v>155</v>
      </c>
      <c r="D111" s="130">
        <v>200</v>
      </c>
      <c r="E111" s="131">
        <f t="shared" si="15"/>
        <v>0</v>
      </c>
      <c r="F111" s="76">
        <v>200</v>
      </c>
    </row>
    <row r="112" spans="1:6" ht="21" customHeight="1" x14ac:dyDescent="0.25">
      <c r="A112" s="55">
        <v>323290</v>
      </c>
      <c r="B112" s="17" t="s">
        <v>194</v>
      </c>
      <c r="C112" s="260" t="s">
        <v>156</v>
      </c>
      <c r="D112" s="130">
        <v>27000</v>
      </c>
      <c r="E112" s="131">
        <f t="shared" si="15"/>
        <v>0</v>
      </c>
      <c r="F112" s="76">
        <v>27000</v>
      </c>
    </row>
    <row r="113" spans="1:6" ht="21" customHeight="1" x14ac:dyDescent="0.25">
      <c r="A113" s="55">
        <v>323390</v>
      </c>
      <c r="B113" s="17" t="s">
        <v>23</v>
      </c>
      <c r="C113" s="260" t="s">
        <v>157</v>
      </c>
      <c r="D113" s="130">
        <v>1300</v>
      </c>
      <c r="E113" s="131">
        <f t="shared" si="15"/>
        <v>0</v>
      </c>
      <c r="F113" s="76">
        <v>1300</v>
      </c>
    </row>
    <row r="114" spans="1:6" ht="21" customHeight="1" x14ac:dyDescent="0.25">
      <c r="A114" s="55">
        <v>323720</v>
      </c>
      <c r="B114" s="17" t="s">
        <v>27</v>
      </c>
      <c r="C114" s="260" t="s">
        <v>158</v>
      </c>
      <c r="D114" s="130">
        <v>80000</v>
      </c>
      <c r="E114" s="131">
        <f t="shared" si="15"/>
        <v>0</v>
      </c>
      <c r="F114" s="76">
        <v>80000</v>
      </c>
    </row>
    <row r="115" spans="1:6" ht="21" customHeight="1" x14ac:dyDescent="0.25">
      <c r="A115" s="55">
        <v>323910</v>
      </c>
      <c r="B115" s="17" t="s">
        <v>29</v>
      </c>
      <c r="C115" s="260" t="s">
        <v>159</v>
      </c>
      <c r="D115" s="130">
        <v>11500</v>
      </c>
      <c r="E115" s="131">
        <f t="shared" si="15"/>
        <v>-9500</v>
      </c>
      <c r="F115" s="76">
        <v>2000</v>
      </c>
    </row>
    <row r="116" spans="1:6" ht="21" customHeight="1" x14ac:dyDescent="0.25">
      <c r="A116" s="55">
        <v>32394</v>
      </c>
      <c r="B116" s="17" t="s">
        <v>310</v>
      </c>
      <c r="C116" s="260" t="s">
        <v>389</v>
      </c>
      <c r="D116" s="130">
        <v>0</v>
      </c>
      <c r="E116" s="131">
        <f t="shared" si="15"/>
        <v>1003.51</v>
      </c>
      <c r="F116" s="76">
        <v>1003.51</v>
      </c>
    </row>
    <row r="117" spans="1:6" ht="21" customHeight="1" x14ac:dyDescent="0.25">
      <c r="A117" s="55">
        <v>32412</v>
      </c>
      <c r="B117" s="17" t="s">
        <v>311</v>
      </c>
      <c r="C117" s="260" t="s">
        <v>390</v>
      </c>
      <c r="D117" s="130">
        <v>0</v>
      </c>
      <c r="E117" s="131">
        <f t="shared" si="15"/>
        <v>586</v>
      </c>
      <c r="F117" s="76">
        <v>586</v>
      </c>
    </row>
    <row r="118" spans="1:6" ht="21" customHeight="1" x14ac:dyDescent="0.25">
      <c r="A118" s="55">
        <v>32921</v>
      </c>
      <c r="B118" s="5" t="s">
        <v>312</v>
      </c>
      <c r="C118" s="260" t="s">
        <v>391</v>
      </c>
      <c r="D118" s="130">
        <v>0</v>
      </c>
      <c r="E118" s="131">
        <f t="shared" si="15"/>
        <v>4197.4399999999996</v>
      </c>
      <c r="F118" s="76">
        <v>4197.4399999999996</v>
      </c>
    </row>
    <row r="119" spans="1:6" ht="21" customHeight="1" x14ac:dyDescent="0.25">
      <c r="A119" s="55">
        <v>32922</v>
      </c>
      <c r="B119" s="5" t="s">
        <v>31</v>
      </c>
      <c r="C119" s="260" t="s">
        <v>392</v>
      </c>
      <c r="D119" s="130">
        <v>0</v>
      </c>
      <c r="E119" s="131">
        <f t="shared" si="15"/>
        <v>3234</v>
      </c>
      <c r="F119" s="76">
        <v>3234</v>
      </c>
    </row>
    <row r="120" spans="1:6" ht="24" customHeight="1" x14ac:dyDescent="0.25">
      <c r="A120" s="55">
        <v>329310</v>
      </c>
      <c r="B120" s="5" t="s">
        <v>33</v>
      </c>
      <c r="C120" s="261" t="s">
        <v>160</v>
      </c>
      <c r="D120" s="130">
        <v>1200</v>
      </c>
      <c r="E120" s="131">
        <f t="shared" si="15"/>
        <v>0</v>
      </c>
      <c r="F120" s="76">
        <v>1200</v>
      </c>
    </row>
    <row r="121" spans="1:6" ht="18" customHeight="1" x14ac:dyDescent="0.25">
      <c r="A121" s="55">
        <v>32959</v>
      </c>
      <c r="B121" s="17" t="s">
        <v>87</v>
      </c>
      <c r="C121" s="262" t="s">
        <v>161</v>
      </c>
      <c r="D121" s="238">
        <v>0</v>
      </c>
      <c r="E121" s="238">
        <f t="shared" si="15"/>
        <v>1000</v>
      </c>
      <c r="F121" s="241">
        <v>1000</v>
      </c>
    </row>
    <row r="122" spans="1:6" ht="21.75" customHeight="1" x14ac:dyDescent="0.25">
      <c r="A122" s="55">
        <v>34311</v>
      </c>
      <c r="B122" s="17" t="s">
        <v>61</v>
      </c>
      <c r="C122" s="260" t="s">
        <v>393</v>
      </c>
      <c r="D122" s="239">
        <v>0</v>
      </c>
      <c r="E122" s="238">
        <f t="shared" si="15"/>
        <v>2000</v>
      </c>
      <c r="F122" s="241">
        <v>2000</v>
      </c>
    </row>
    <row r="123" spans="1:6" ht="23.25" customHeight="1" x14ac:dyDescent="0.25">
      <c r="A123" s="55">
        <v>32999</v>
      </c>
      <c r="B123" s="17" t="s">
        <v>260</v>
      </c>
      <c r="C123" s="263" t="s">
        <v>161</v>
      </c>
      <c r="D123" s="240">
        <v>11800</v>
      </c>
      <c r="E123" s="238">
        <f t="shared" si="15"/>
        <v>8200</v>
      </c>
      <c r="F123" s="241">
        <v>20000</v>
      </c>
    </row>
    <row r="124" spans="1:6" ht="24.75" customHeight="1" x14ac:dyDescent="0.25">
      <c r="A124" s="55">
        <v>42271</v>
      </c>
      <c r="B124" s="55" t="s">
        <v>300</v>
      </c>
      <c r="C124" s="260" t="s">
        <v>394</v>
      </c>
      <c r="D124" s="243">
        <v>0</v>
      </c>
      <c r="E124" s="238">
        <f t="shared" si="15"/>
        <v>20000</v>
      </c>
      <c r="F124" s="241">
        <v>20000</v>
      </c>
    </row>
    <row r="125" spans="1:6" ht="24" customHeight="1" x14ac:dyDescent="0.25">
      <c r="A125" s="47">
        <v>422730</v>
      </c>
      <c r="B125" s="17" t="s">
        <v>39</v>
      </c>
      <c r="C125" s="18" t="s">
        <v>162</v>
      </c>
      <c r="D125" s="130">
        <v>40000</v>
      </c>
      <c r="E125" s="131">
        <f>SUM(F125-D125)</f>
        <v>-25000</v>
      </c>
      <c r="F125" s="76">
        <v>15000</v>
      </c>
    </row>
    <row r="126" spans="1:6" ht="24" customHeight="1" x14ac:dyDescent="0.25">
      <c r="A126" s="55">
        <v>424110</v>
      </c>
      <c r="B126" s="22" t="s">
        <v>42</v>
      </c>
      <c r="C126" s="103" t="s">
        <v>163</v>
      </c>
      <c r="D126" s="130">
        <v>5000</v>
      </c>
      <c r="E126" s="131">
        <f>SUM(F126-D126)</f>
        <v>-4000</v>
      </c>
      <c r="F126" s="76">
        <v>1000</v>
      </c>
    </row>
    <row r="127" spans="1:6" ht="24" customHeight="1" x14ac:dyDescent="0.25">
      <c r="A127" s="55">
        <v>922213</v>
      </c>
      <c r="B127" s="22" t="s">
        <v>252</v>
      </c>
      <c r="C127" s="103" t="s">
        <v>259</v>
      </c>
      <c r="D127" s="130">
        <v>0</v>
      </c>
      <c r="E127" s="131">
        <f>SUM(F127-D127)</f>
        <v>0</v>
      </c>
      <c r="F127" s="76">
        <v>0</v>
      </c>
    </row>
    <row r="128" spans="1:6" ht="39.75" customHeight="1" x14ac:dyDescent="0.25">
      <c r="A128" s="127" t="s">
        <v>187</v>
      </c>
      <c r="B128" s="8" t="s">
        <v>63</v>
      </c>
      <c r="C128" s="91"/>
      <c r="D128" s="44">
        <f>SUM(D129:D134)</f>
        <v>85000</v>
      </c>
      <c r="E128" s="44">
        <f t="shared" ref="E128:F128" si="16">SUM(E129:E134)</f>
        <v>-55000</v>
      </c>
      <c r="F128" s="44">
        <f t="shared" si="16"/>
        <v>30000</v>
      </c>
    </row>
    <row r="129" spans="1:6" ht="24" customHeight="1" x14ac:dyDescent="0.25">
      <c r="A129" s="57">
        <v>321190</v>
      </c>
      <c r="B129" s="58" t="s">
        <v>43</v>
      </c>
      <c r="C129" s="104" t="s">
        <v>164</v>
      </c>
      <c r="D129" s="130">
        <v>3000</v>
      </c>
      <c r="E129" s="131">
        <f t="shared" ref="E129:E135" si="17">SUM(F129-D129)</f>
        <v>-1800</v>
      </c>
      <c r="F129" s="76">
        <v>1200</v>
      </c>
    </row>
    <row r="130" spans="1:6" ht="26.25" customHeight="1" x14ac:dyDescent="0.25">
      <c r="A130" s="56">
        <v>322190</v>
      </c>
      <c r="B130" s="16" t="s">
        <v>48</v>
      </c>
      <c r="C130" s="89" t="s">
        <v>165</v>
      </c>
      <c r="D130" s="182">
        <v>5000</v>
      </c>
      <c r="E130" s="131">
        <f t="shared" si="17"/>
        <v>2500</v>
      </c>
      <c r="F130" s="73">
        <v>7500</v>
      </c>
    </row>
    <row r="131" spans="1:6" ht="24" customHeight="1" x14ac:dyDescent="0.25">
      <c r="A131" s="57">
        <v>323190</v>
      </c>
      <c r="B131" s="51" t="s">
        <v>22</v>
      </c>
      <c r="C131" s="95" t="s">
        <v>166</v>
      </c>
      <c r="D131" s="130">
        <v>32000</v>
      </c>
      <c r="E131" s="131">
        <f t="shared" si="17"/>
        <v>-11200</v>
      </c>
      <c r="F131" s="76">
        <v>20800</v>
      </c>
    </row>
    <row r="132" spans="1:6" ht="26.25" customHeight="1" x14ac:dyDescent="0.25">
      <c r="A132" s="55">
        <v>32412</v>
      </c>
      <c r="B132" s="26" t="s">
        <v>195</v>
      </c>
      <c r="C132" s="105" t="s">
        <v>167</v>
      </c>
      <c r="D132" s="130">
        <v>10000</v>
      </c>
      <c r="E132" s="131">
        <f t="shared" si="17"/>
        <v>-10000</v>
      </c>
      <c r="F132" s="76">
        <v>0</v>
      </c>
    </row>
    <row r="133" spans="1:6" ht="24" customHeight="1" x14ac:dyDescent="0.25">
      <c r="A133" s="55">
        <v>32919</v>
      </c>
      <c r="B133" s="26" t="s">
        <v>82</v>
      </c>
      <c r="C133" s="105" t="s">
        <v>168</v>
      </c>
      <c r="D133" s="130">
        <v>2000</v>
      </c>
      <c r="E133" s="131">
        <f t="shared" si="17"/>
        <v>-2000</v>
      </c>
      <c r="F133" s="76">
        <v>0</v>
      </c>
    </row>
    <row r="134" spans="1:6" ht="24.75" customHeight="1" x14ac:dyDescent="0.25">
      <c r="A134" s="57">
        <v>329990</v>
      </c>
      <c r="B134" s="45" t="s">
        <v>36</v>
      </c>
      <c r="C134" s="106" t="s">
        <v>169</v>
      </c>
      <c r="D134" s="130">
        <v>33000</v>
      </c>
      <c r="E134" s="131">
        <f t="shared" si="17"/>
        <v>-32500</v>
      </c>
      <c r="F134" s="76">
        <v>500</v>
      </c>
    </row>
    <row r="135" spans="1:6" ht="24.75" customHeight="1" x14ac:dyDescent="0.25">
      <c r="A135" s="57">
        <v>922213</v>
      </c>
      <c r="B135" s="45" t="s">
        <v>252</v>
      </c>
      <c r="C135" s="106" t="s">
        <v>262</v>
      </c>
      <c r="D135" s="130">
        <v>0</v>
      </c>
      <c r="E135" s="170">
        <f t="shared" si="17"/>
        <v>0</v>
      </c>
      <c r="F135" s="76">
        <v>0</v>
      </c>
    </row>
    <row r="136" spans="1:6" ht="7.5" customHeight="1" x14ac:dyDescent="0.25">
      <c r="A136" s="140"/>
      <c r="B136" s="163"/>
      <c r="C136" s="14"/>
      <c r="D136" s="142"/>
      <c r="E136" s="33"/>
      <c r="F136" s="141"/>
    </row>
    <row r="137" spans="1:6" ht="12" customHeight="1" x14ac:dyDescent="0.25">
      <c r="A137" s="15"/>
      <c r="B137" s="28"/>
      <c r="C137" s="28"/>
      <c r="D137" s="32"/>
      <c r="E137" s="32"/>
      <c r="F137" s="74" t="s">
        <v>209</v>
      </c>
    </row>
    <row r="138" spans="1:6" ht="15" customHeight="1" x14ac:dyDescent="0.25">
      <c r="A138" s="271" t="s">
        <v>200</v>
      </c>
      <c r="B138" s="273" t="s">
        <v>1</v>
      </c>
      <c r="C138" s="275" t="s">
        <v>201</v>
      </c>
      <c r="D138" s="122" t="s">
        <v>58</v>
      </c>
      <c r="E138" s="277" t="s">
        <v>83</v>
      </c>
      <c r="F138" s="63" t="s">
        <v>84</v>
      </c>
    </row>
    <row r="139" spans="1:6" ht="19.5" customHeight="1" x14ac:dyDescent="0.25">
      <c r="A139" s="272"/>
      <c r="B139" s="274"/>
      <c r="C139" s="276"/>
      <c r="D139" s="123" t="s">
        <v>285</v>
      </c>
      <c r="E139" s="278"/>
      <c r="F139" s="64" t="s">
        <v>286</v>
      </c>
    </row>
    <row r="140" spans="1:6" ht="24" customHeight="1" x14ac:dyDescent="0.25">
      <c r="A140" s="128" t="s">
        <v>186</v>
      </c>
      <c r="B140" s="13" t="s">
        <v>55</v>
      </c>
      <c r="C140" s="107"/>
      <c r="D140" s="44">
        <f>SUM(D141:D152)</f>
        <v>6950000</v>
      </c>
      <c r="E140" s="44">
        <f t="shared" ref="E140:F140" si="18">SUM(E141:E152)</f>
        <v>-250000</v>
      </c>
      <c r="F140" s="44">
        <f t="shared" si="18"/>
        <v>6700000</v>
      </c>
    </row>
    <row r="141" spans="1:6" ht="24" customHeight="1" x14ac:dyDescent="0.25">
      <c r="A141" s="55">
        <v>31111</v>
      </c>
      <c r="B141" s="17" t="s">
        <v>291</v>
      </c>
      <c r="C141" s="17" t="s">
        <v>292</v>
      </c>
      <c r="D141" s="130">
        <v>4200000</v>
      </c>
      <c r="E141" s="131">
        <f t="shared" ref="E141:E166" si="19">SUM(F141-D141)</f>
        <v>1341606</v>
      </c>
      <c r="F141" s="76">
        <v>5541606</v>
      </c>
    </row>
    <row r="142" spans="1:6" ht="24" customHeight="1" x14ac:dyDescent="0.25">
      <c r="A142" s="55">
        <v>31219</v>
      </c>
      <c r="B142" s="17" t="s">
        <v>294</v>
      </c>
      <c r="C142" s="18" t="s">
        <v>295</v>
      </c>
      <c r="D142" s="130">
        <v>573000</v>
      </c>
      <c r="E142" s="131">
        <f t="shared" si="19"/>
        <v>-373000</v>
      </c>
      <c r="F142" s="76">
        <v>200000</v>
      </c>
    </row>
    <row r="143" spans="1:6" ht="24" customHeight="1" x14ac:dyDescent="0.25">
      <c r="A143" s="55">
        <v>31311</v>
      </c>
      <c r="B143" s="17" t="s">
        <v>298</v>
      </c>
      <c r="C143" s="18" t="s">
        <v>296</v>
      </c>
      <c r="D143" s="130">
        <v>1100000</v>
      </c>
      <c r="E143" s="131">
        <f t="shared" si="19"/>
        <v>-1100000</v>
      </c>
      <c r="F143" s="76">
        <v>0</v>
      </c>
    </row>
    <row r="144" spans="1:6" ht="24" customHeight="1" x14ac:dyDescent="0.25">
      <c r="A144" s="55">
        <v>31321</v>
      </c>
      <c r="B144" s="17" t="s">
        <v>299</v>
      </c>
      <c r="C144" s="18" t="s">
        <v>297</v>
      </c>
      <c r="D144" s="130">
        <v>900000</v>
      </c>
      <c r="E144" s="131">
        <f t="shared" si="19"/>
        <v>0</v>
      </c>
      <c r="F144" s="76">
        <v>900000</v>
      </c>
    </row>
    <row r="145" spans="1:6" ht="24" customHeight="1" x14ac:dyDescent="0.25">
      <c r="A145" s="55">
        <v>321190</v>
      </c>
      <c r="B145" s="17" t="s">
        <v>231</v>
      </c>
      <c r="C145" s="18" t="s">
        <v>170</v>
      </c>
      <c r="D145" s="130">
        <v>10000</v>
      </c>
      <c r="E145" s="131">
        <f t="shared" si="19"/>
        <v>-9000</v>
      </c>
      <c r="F145" s="76">
        <v>1000</v>
      </c>
    </row>
    <row r="146" spans="1:6" ht="24" customHeight="1" x14ac:dyDescent="0.25">
      <c r="A146" s="55">
        <v>32955</v>
      </c>
      <c r="B146" s="16" t="s">
        <v>293</v>
      </c>
      <c r="C146" s="18" t="s">
        <v>396</v>
      </c>
      <c r="D146" s="130">
        <v>27000</v>
      </c>
      <c r="E146" s="131">
        <f t="shared" si="19"/>
        <v>-2000</v>
      </c>
      <c r="F146" s="76">
        <v>25000</v>
      </c>
    </row>
    <row r="147" spans="1:6" ht="28.5" customHeight="1" x14ac:dyDescent="0.25">
      <c r="A147" s="55">
        <v>32999</v>
      </c>
      <c r="B147" s="16" t="s">
        <v>85</v>
      </c>
      <c r="C147" s="194" t="s">
        <v>171</v>
      </c>
      <c r="D147" s="170">
        <v>10000</v>
      </c>
      <c r="E147" s="170">
        <f t="shared" si="19"/>
        <v>-10000</v>
      </c>
      <c r="F147" s="76">
        <v>0</v>
      </c>
    </row>
    <row r="148" spans="1:6" ht="28.5" customHeight="1" x14ac:dyDescent="0.25">
      <c r="A148" s="55">
        <v>41231</v>
      </c>
      <c r="B148" s="16" t="s">
        <v>318</v>
      </c>
      <c r="C148" s="194" t="s">
        <v>397</v>
      </c>
      <c r="D148" s="170">
        <v>0</v>
      </c>
      <c r="E148" s="170">
        <f t="shared" si="19"/>
        <v>1794</v>
      </c>
      <c r="F148" s="76">
        <v>1794</v>
      </c>
    </row>
    <row r="149" spans="1:6" ht="28.5" customHeight="1" x14ac:dyDescent="0.25">
      <c r="A149" s="55">
        <v>42271</v>
      </c>
      <c r="B149" s="16" t="s">
        <v>300</v>
      </c>
      <c r="C149" s="264" t="s">
        <v>395</v>
      </c>
      <c r="D149" s="170">
        <v>120000</v>
      </c>
      <c r="E149" s="170">
        <f t="shared" si="19"/>
        <v>-92400</v>
      </c>
      <c r="F149" s="244">
        <v>27600</v>
      </c>
    </row>
    <row r="150" spans="1:6" ht="22.5" customHeight="1" x14ac:dyDescent="0.25">
      <c r="A150" s="55">
        <v>42273</v>
      </c>
      <c r="B150" s="16" t="s">
        <v>39</v>
      </c>
      <c r="C150" s="194" t="s">
        <v>251</v>
      </c>
      <c r="D150" s="170">
        <v>10000</v>
      </c>
      <c r="E150" s="170">
        <f t="shared" si="19"/>
        <v>-10000</v>
      </c>
      <c r="F150" s="244">
        <v>0</v>
      </c>
    </row>
    <row r="151" spans="1:6" ht="22.5" customHeight="1" x14ac:dyDescent="0.25">
      <c r="A151" s="55">
        <v>424110</v>
      </c>
      <c r="B151" s="22" t="s">
        <v>42</v>
      </c>
      <c r="C151" s="194" t="s">
        <v>317</v>
      </c>
      <c r="D151" s="170">
        <v>0</v>
      </c>
      <c r="E151" s="170">
        <f t="shared" si="19"/>
        <v>3000</v>
      </c>
      <c r="F151" s="244">
        <v>3000</v>
      </c>
    </row>
    <row r="152" spans="1:6" ht="22.5" customHeight="1" x14ac:dyDescent="0.25">
      <c r="A152" s="55">
        <v>922213</v>
      </c>
      <c r="B152" s="16" t="s">
        <v>252</v>
      </c>
      <c r="C152" s="194" t="s">
        <v>253</v>
      </c>
      <c r="D152" s="170">
        <v>0</v>
      </c>
      <c r="E152" s="170">
        <f t="shared" si="19"/>
        <v>0</v>
      </c>
      <c r="F152" s="76">
        <v>0</v>
      </c>
    </row>
    <row r="153" spans="1:6" ht="24" customHeight="1" x14ac:dyDescent="0.25">
      <c r="A153" s="128" t="s">
        <v>185</v>
      </c>
      <c r="B153" s="205" t="s">
        <v>44</v>
      </c>
      <c r="C153" s="9"/>
      <c r="D153" s="44">
        <f>SUM(D154:D166)</f>
        <v>110000</v>
      </c>
      <c r="E153" s="44">
        <f t="shared" ref="E153:F153" si="20">SUM(E154:E166)</f>
        <v>-50000</v>
      </c>
      <c r="F153" s="44">
        <f t="shared" si="20"/>
        <v>60000</v>
      </c>
    </row>
    <row r="154" spans="1:6" ht="26.25" customHeight="1" x14ac:dyDescent="0.25">
      <c r="A154" s="54">
        <v>322190</v>
      </c>
      <c r="B154" s="12" t="s">
        <v>54</v>
      </c>
      <c r="C154" s="20" t="s">
        <v>138</v>
      </c>
      <c r="D154" s="185">
        <v>2000</v>
      </c>
      <c r="E154" s="131">
        <f t="shared" si="19"/>
        <v>-2000</v>
      </c>
      <c r="F154" s="75">
        <v>0</v>
      </c>
    </row>
    <row r="155" spans="1:6" ht="26.25" customHeight="1" x14ac:dyDescent="0.25">
      <c r="A155" s="54">
        <v>32131</v>
      </c>
      <c r="B155" s="12" t="s">
        <v>319</v>
      </c>
      <c r="C155" s="26"/>
      <c r="D155" s="185">
        <v>0</v>
      </c>
      <c r="E155" s="131">
        <f t="shared" si="19"/>
        <v>2500</v>
      </c>
      <c r="F155" s="75">
        <v>2500</v>
      </c>
    </row>
    <row r="156" spans="1:6" ht="26.25" customHeight="1" x14ac:dyDescent="0.25">
      <c r="A156" s="54">
        <v>32222</v>
      </c>
      <c r="B156" s="12" t="s">
        <v>313</v>
      </c>
      <c r="C156" s="265" t="s">
        <v>398</v>
      </c>
      <c r="D156" s="185">
        <v>0</v>
      </c>
      <c r="E156" s="131">
        <f t="shared" si="19"/>
        <v>1265.5</v>
      </c>
      <c r="F156" s="75">
        <v>1265.5</v>
      </c>
    </row>
    <row r="157" spans="1:6" ht="24" customHeight="1" x14ac:dyDescent="0.25">
      <c r="A157" s="57">
        <v>323290</v>
      </c>
      <c r="B157" s="51" t="s">
        <v>41</v>
      </c>
      <c r="C157" s="266" t="s">
        <v>139</v>
      </c>
      <c r="D157" s="130">
        <v>16500</v>
      </c>
      <c r="E157" s="131">
        <f t="shared" si="19"/>
        <v>-9500</v>
      </c>
      <c r="F157" s="76">
        <v>7000</v>
      </c>
    </row>
    <row r="158" spans="1:6" ht="24" customHeight="1" x14ac:dyDescent="0.25">
      <c r="A158" s="57">
        <v>323590</v>
      </c>
      <c r="B158" s="51" t="s">
        <v>45</v>
      </c>
      <c r="C158" s="266" t="s">
        <v>141</v>
      </c>
      <c r="D158" s="130">
        <v>1000</v>
      </c>
      <c r="E158" s="131">
        <f t="shared" si="19"/>
        <v>-1000</v>
      </c>
      <c r="F158" s="76">
        <v>0</v>
      </c>
    </row>
    <row r="159" spans="1:6" ht="24" customHeight="1" x14ac:dyDescent="0.25">
      <c r="A159" s="57">
        <v>32412</v>
      </c>
      <c r="B159" s="51" t="s">
        <v>233</v>
      </c>
      <c r="C159" s="266" t="s">
        <v>254</v>
      </c>
      <c r="D159" s="130">
        <v>0</v>
      </c>
      <c r="E159" s="131">
        <f t="shared" si="19"/>
        <v>0</v>
      </c>
      <c r="F159" s="76">
        <v>0</v>
      </c>
    </row>
    <row r="160" spans="1:6" ht="24" customHeight="1" x14ac:dyDescent="0.25">
      <c r="A160" s="57">
        <v>329220</v>
      </c>
      <c r="B160" s="51" t="s">
        <v>31</v>
      </c>
      <c r="C160" s="266" t="s">
        <v>142</v>
      </c>
      <c r="D160" s="130">
        <v>30000</v>
      </c>
      <c r="E160" s="131">
        <f t="shared" si="19"/>
        <v>-5000</v>
      </c>
      <c r="F160" s="76">
        <v>25000</v>
      </c>
    </row>
    <row r="161" spans="1:6" ht="21.75" customHeight="1" x14ac:dyDescent="0.25">
      <c r="A161" s="57">
        <v>329230</v>
      </c>
      <c r="B161" s="51" t="s">
        <v>32</v>
      </c>
      <c r="C161" s="266" t="s">
        <v>143</v>
      </c>
      <c r="D161" s="130">
        <v>10000</v>
      </c>
      <c r="E161" s="131">
        <f t="shared" si="19"/>
        <v>0</v>
      </c>
      <c r="F161" s="76">
        <v>10000</v>
      </c>
    </row>
    <row r="162" spans="1:6" ht="24" customHeight="1" x14ac:dyDescent="0.25">
      <c r="A162" s="54">
        <v>329990</v>
      </c>
      <c r="B162" s="34" t="s">
        <v>85</v>
      </c>
      <c r="C162" s="267" t="s">
        <v>144</v>
      </c>
      <c r="D162" s="186">
        <v>8500</v>
      </c>
      <c r="E162" s="131">
        <f t="shared" si="19"/>
        <v>-6500</v>
      </c>
      <c r="F162" s="77">
        <v>2000</v>
      </c>
    </row>
    <row r="163" spans="1:6" ht="21.75" customHeight="1" x14ac:dyDescent="0.25">
      <c r="A163" s="54">
        <v>42129</v>
      </c>
      <c r="B163" s="34" t="s">
        <v>206</v>
      </c>
      <c r="C163" s="267" t="s">
        <v>207</v>
      </c>
      <c r="D163" s="186">
        <v>0</v>
      </c>
      <c r="E163" s="131">
        <f t="shared" si="19"/>
        <v>0</v>
      </c>
      <c r="F163" s="77">
        <v>0</v>
      </c>
    </row>
    <row r="164" spans="1:6" ht="21.75" customHeight="1" x14ac:dyDescent="0.25">
      <c r="A164" s="55">
        <v>42271</v>
      </c>
      <c r="B164" s="16" t="s">
        <v>300</v>
      </c>
      <c r="C164" s="264" t="s">
        <v>399</v>
      </c>
      <c r="D164" s="170">
        <v>0</v>
      </c>
      <c r="E164" s="170">
        <f t="shared" si="19"/>
        <v>7234.5</v>
      </c>
      <c r="F164" s="76">
        <v>7234.5</v>
      </c>
    </row>
    <row r="165" spans="1:6" ht="24" customHeight="1" x14ac:dyDescent="0.25">
      <c r="A165" s="54">
        <v>42273</v>
      </c>
      <c r="B165" s="34" t="s">
        <v>39</v>
      </c>
      <c r="C165" s="96" t="s">
        <v>145</v>
      </c>
      <c r="D165" s="182">
        <v>40000</v>
      </c>
      <c r="E165" s="131">
        <f t="shared" si="19"/>
        <v>-35000</v>
      </c>
      <c r="F165" s="73">
        <v>5000</v>
      </c>
    </row>
    <row r="166" spans="1:6" ht="24" customHeight="1" x14ac:dyDescent="0.25">
      <c r="A166" s="54">
        <v>42411</v>
      </c>
      <c r="B166" s="34" t="s">
        <v>64</v>
      </c>
      <c r="C166" s="96" t="s">
        <v>140</v>
      </c>
      <c r="D166" s="182">
        <v>2000</v>
      </c>
      <c r="E166" s="170">
        <f t="shared" si="19"/>
        <v>-2000</v>
      </c>
      <c r="F166" s="73">
        <v>0</v>
      </c>
    </row>
    <row r="167" spans="1:6" ht="24" customHeight="1" x14ac:dyDescent="0.25">
      <c r="A167" s="54">
        <v>922213</v>
      </c>
      <c r="B167" s="34" t="s">
        <v>252</v>
      </c>
      <c r="C167" s="96" t="s">
        <v>255</v>
      </c>
      <c r="D167" s="182">
        <v>0</v>
      </c>
      <c r="E167" s="131">
        <v>0</v>
      </c>
      <c r="F167" s="73">
        <v>0</v>
      </c>
    </row>
    <row r="168" spans="1:6" ht="24" customHeight="1" x14ac:dyDescent="0.25">
      <c r="A168" s="128" t="s">
        <v>184</v>
      </c>
      <c r="B168" s="81" t="s">
        <v>74</v>
      </c>
      <c r="C168" s="108"/>
      <c r="D168" s="44">
        <f>SUM(D169:D179)</f>
        <v>375000</v>
      </c>
      <c r="E168" s="44">
        <f>SUM(E169:E179)</f>
        <v>0</v>
      </c>
      <c r="F168" s="44">
        <f>SUM(F169:F179)</f>
        <v>375000</v>
      </c>
    </row>
    <row r="169" spans="1:6" ht="21.95" customHeight="1" x14ac:dyDescent="0.25">
      <c r="A169" s="55">
        <v>321190</v>
      </c>
      <c r="B169" s="18" t="s">
        <v>40</v>
      </c>
      <c r="C169" s="18" t="s">
        <v>172</v>
      </c>
      <c r="D169" s="130">
        <v>95000</v>
      </c>
      <c r="E169" s="131">
        <f t="shared" ref="E169:E179" si="21">SUM(F169-D169)</f>
        <v>5000</v>
      </c>
      <c r="F169" s="76">
        <v>100000</v>
      </c>
    </row>
    <row r="170" spans="1:6" ht="21.95" customHeight="1" x14ac:dyDescent="0.25">
      <c r="A170" s="55">
        <v>322110</v>
      </c>
      <c r="B170" s="19" t="s">
        <v>14</v>
      </c>
      <c r="C170" s="19" t="s">
        <v>173</v>
      </c>
      <c r="D170" s="187">
        <v>20000</v>
      </c>
      <c r="E170" s="131">
        <f t="shared" si="21"/>
        <v>-15000</v>
      </c>
      <c r="F170" s="79">
        <v>5000</v>
      </c>
    </row>
    <row r="171" spans="1:6" ht="21.95" customHeight="1" x14ac:dyDescent="0.25">
      <c r="A171" s="55">
        <v>32319</v>
      </c>
      <c r="B171" s="18" t="s">
        <v>22</v>
      </c>
      <c r="C171" s="18" t="s">
        <v>174</v>
      </c>
      <c r="D171" s="130">
        <v>50000</v>
      </c>
      <c r="E171" s="131">
        <f t="shared" si="21"/>
        <v>0</v>
      </c>
      <c r="F171" s="76">
        <v>50000</v>
      </c>
    </row>
    <row r="172" spans="1:6" ht="21.95" customHeight="1" x14ac:dyDescent="0.25">
      <c r="A172" s="54">
        <v>32339</v>
      </c>
      <c r="B172" s="20" t="s">
        <v>23</v>
      </c>
      <c r="C172" s="20" t="s">
        <v>175</v>
      </c>
      <c r="D172" s="185">
        <v>10000</v>
      </c>
      <c r="E172" s="131">
        <f t="shared" si="21"/>
        <v>-5000</v>
      </c>
      <c r="F172" s="75">
        <v>5000</v>
      </c>
    </row>
    <row r="173" spans="1:6" ht="21.95" customHeight="1" x14ac:dyDescent="0.25">
      <c r="A173" s="54">
        <v>32412</v>
      </c>
      <c r="B173" s="89" t="s">
        <v>233</v>
      </c>
      <c r="C173" s="268" t="s">
        <v>256</v>
      </c>
      <c r="D173" s="182">
        <v>0</v>
      </c>
      <c r="E173" s="170">
        <f t="shared" si="21"/>
        <v>20000</v>
      </c>
      <c r="F173" s="73">
        <v>20000</v>
      </c>
    </row>
    <row r="174" spans="1:6" ht="21.95" customHeight="1" x14ac:dyDescent="0.25">
      <c r="A174" s="54">
        <v>32923</v>
      </c>
      <c r="B174" s="89" t="s">
        <v>314</v>
      </c>
      <c r="C174" s="268" t="s">
        <v>400</v>
      </c>
      <c r="D174" s="182">
        <v>0</v>
      </c>
      <c r="E174" s="170">
        <f t="shared" si="21"/>
        <v>3000</v>
      </c>
      <c r="F174" s="73">
        <v>3000</v>
      </c>
    </row>
    <row r="175" spans="1:6" ht="21.95" customHeight="1" x14ac:dyDescent="0.25">
      <c r="A175" s="54">
        <v>32931</v>
      </c>
      <c r="B175" s="54" t="s">
        <v>33</v>
      </c>
      <c r="C175" s="268" t="s">
        <v>401</v>
      </c>
      <c r="D175" s="182">
        <v>0</v>
      </c>
      <c r="E175" s="170">
        <f t="shared" si="21"/>
        <v>2000</v>
      </c>
      <c r="F175" s="73">
        <v>2000</v>
      </c>
    </row>
    <row r="176" spans="1:6" ht="21.95" customHeight="1" x14ac:dyDescent="0.25">
      <c r="A176" s="54">
        <v>329990</v>
      </c>
      <c r="B176" s="16" t="s">
        <v>36</v>
      </c>
      <c r="C176" s="269" t="s">
        <v>176</v>
      </c>
      <c r="D176" s="188">
        <v>200000</v>
      </c>
      <c r="E176" s="170">
        <f t="shared" si="21"/>
        <v>-90000</v>
      </c>
      <c r="F176" s="73">
        <v>110000</v>
      </c>
    </row>
    <row r="177" spans="1:6" ht="21.75" customHeight="1" x14ac:dyDescent="0.25">
      <c r="A177" s="55">
        <v>42271</v>
      </c>
      <c r="B177" s="16" t="s">
        <v>300</v>
      </c>
      <c r="C177" s="264" t="s">
        <v>402</v>
      </c>
      <c r="D177" s="170">
        <v>0</v>
      </c>
      <c r="E177" s="170">
        <f t="shared" si="21"/>
        <v>50000</v>
      </c>
      <c r="F177" s="76">
        <v>50000</v>
      </c>
    </row>
    <row r="178" spans="1:6" ht="24" customHeight="1" x14ac:dyDescent="0.25">
      <c r="A178" s="54">
        <v>42273</v>
      </c>
      <c r="B178" s="34" t="s">
        <v>39</v>
      </c>
      <c r="C178" s="270" t="s">
        <v>403</v>
      </c>
      <c r="D178" s="182">
        <v>0</v>
      </c>
      <c r="E178" s="131">
        <f t="shared" si="21"/>
        <v>30000</v>
      </c>
      <c r="F178" s="73">
        <v>30000</v>
      </c>
    </row>
    <row r="179" spans="1:6" ht="21.95" customHeight="1" x14ac:dyDescent="0.25">
      <c r="A179" s="54">
        <v>922213</v>
      </c>
      <c r="B179" s="16" t="s">
        <v>252</v>
      </c>
      <c r="C179" s="16" t="s">
        <v>257</v>
      </c>
      <c r="D179" s="188">
        <v>0</v>
      </c>
      <c r="E179" s="170">
        <f t="shared" si="21"/>
        <v>0</v>
      </c>
      <c r="F179" s="73">
        <v>0</v>
      </c>
    </row>
    <row r="180" spans="1:6" ht="5.25" customHeight="1" x14ac:dyDescent="0.25"/>
    <row r="181" spans="1:6" ht="5.25" customHeight="1" x14ac:dyDescent="0.25"/>
    <row r="182" spans="1:6" x14ac:dyDescent="0.25">
      <c r="A182" t="s">
        <v>287</v>
      </c>
    </row>
    <row r="183" spans="1:6" ht="17.25" customHeight="1" x14ac:dyDescent="0.25"/>
    <row r="184" spans="1:6" ht="15.75" customHeight="1" x14ac:dyDescent="0.25">
      <c r="A184" t="s">
        <v>301</v>
      </c>
    </row>
    <row r="185" spans="1:6" ht="18.75" customHeight="1" x14ac:dyDescent="0.25">
      <c r="A185" t="s">
        <v>302</v>
      </c>
    </row>
    <row r="186" spans="1:6" ht="18.75" customHeight="1" x14ac:dyDescent="0.25"/>
    <row r="187" spans="1:6" x14ac:dyDescent="0.25">
      <c r="B187" t="s">
        <v>303</v>
      </c>
      <c r="E187" t="s">
        <v>226</v>
      </c>
    </row>
    <row r="189" spans="1:6" x14ac:dyDescent="0.25">
      <c r="B189" t="s">
        <v>304</v>
      </c>
      <c r="D189" t="s">
        <v>227</v>
      </c>
    </row>
    <row r="191" spans="1:6" x14ac:dyDescent="0.25">
      <c r="B191" t="s">
        <v>263</v>
      </c>
    </row>
    <row r="193" spans="2:2" x14ac:dyDescent="0.25">
      <c r="B193" t="s">
        <v>264</v>
      </c>
    </row>
  </sheetData>
  <mergeCells count="26">
    <mergeCell ref="C1:D1"/>
    <mergeCell ref="A45:F45"/>
    <mergeCell ref="B46:F46"/>
    <mergeCell ref="A47:B47"/>
    <mergeCell ref="D4:D6"/>
    <mergeCell ref="A5:B5"/>
    <mergeCell ref="C9:C10"/>
    <mergeCell ref="D9:F9"/>
    <mergeCell ref="D10:F10"/>
    <mergeCell ref="A41:A42"/>
    <mergeCell ref="B41:B42"/>
    <mergeCell ref="C41:C42"/>
    <mergeCell ref="E41:E42"/>
    <mergeCell ref="B44:F44"/>
    <mergeCell ref="A138:A139"/>
    <mergeCell ref="B138:B139"/>
    <mergeCell ref="C138:C139"/>
    <mergeCell ref="E138:E139"/>
    <mergeCell ref="E91:E92"/>
    <mergeCell ref="A93:B93"/>
    <mergeCell ref="A94:F94"/>
    <mergeCell ref="B95:F95"/>
    <mergeCell ref="B96:F96"/>
    <mergeCell ref="A91:A92"/>
    <mergeCell ref="B91:B92"/>
    <mergeCell ref="C91:C92"/>
  </mergeCells>
  <pageMargins left="0.70866141732283472" right="0.31496062992125984" top="0.74803149606299213" bottom="0.55118110236220474" header="0.31496062992125984" footer="0.31496062992125984"/>
  <pageSetup paperSize="9" scale="61" orientation="portrait" horizontalDpi="4294967293" verticalDpi="0" r:id="rId1"/>
  <rowBreaks count="3" manualBreakCount="3">
    <brk id="39" max="16383" man="1"/>
    <brk id="89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2"/>
  <sheetViews>
    <sheetView tabSelected="1" topLeftCell="A22" zoomScaleNormal="100" workbookViewId="0">
      <selection activeCell="B11" sqref="B11"/>
    </sheetView>
  </sheetViews>
  <sheetFormatPr defaultRowHeight="15" x14ac:dyDescent="0.25"/>
  <cols>
    <col min="10" max="10" width="10.42578125" customWidth="1"/>
    <col min="11" max="11" width="14.85546875" customWidth="1"/>
  </cols>
  <sheetData>
    <row r="1" spans="1:11" ht="15.75" x14ac:dyDescent="0.25">
      <c r="A1" s="223" t="s">
        <v>0</v>
      </c>
      <c r="E1" s="224"/>
      <c r="F1" t="s">
        <v>67</v>
      </c>
      <c r="K1" s="225"/>
    </row>
    <row r="2" spans="1:11" x14ac:dyDescent="0.25">
      <c r="A2" t="s">
        <v>265</v>
      </c>
      <c r="E2" s="224"/>
      <c r="F2" t="s">
        <v>266</v>
      </c>
      <c r="K2" s="225"/>
    </row>
    <row r="3" spans="1:11" x14ac:dyDescent="0.25">
      <c r="A3" t="s">
        <v>267</v>
      </c>
      <c r="E3" s="224"/>
      <c r="F3" t="s">
        <v>268</v>
      </c>
      <c r="K3" s="225"/>
    </row>
    <row r="4" spans="1:11" x14ac:dyDescent="0.25">
      <c r="A4" s="226"/>
      <c r="B4" s="226"/>
      <c r="C4" s="226"/>
      <c r="D4" s="226"/>
      <c r="E4" s="227"/>
      <c r="F4" s="250" t="s">
        <v>321</v>
      </c>
      <c r="G4" s="226"/>
      <c r="H4" s="226"/>
      <c r="I4" s="226"/>
      <c r="J4" s="226"/>
      <c r="K4" s="228"/>
    </row>
    <row r="5" spans="1:11" x14ac:dyDescent="0.25">
      <c r="K5" s="225"/>
    </row>
    <row r="6" spans="1:11" x14ac:dyDescent="0.25">
      <c r="A6" t="s">
        <v>301</v>
      </c>
      <c r="K6" s="225"/>
    </row>
    <row r="7" spans="1:11" x14ac:dyDescent="0.25">
      <c r="A7" t="s">
        <v>302</v>
      </c>
      <c r="K7" s="225"/>
    </row>
    <row r="8" spans="1:11" x14ac:dyDescent="0.25">
      <c r="K8" s="225"/>
    </row>
    <row r="9" spans="1:11" x14ac:dyDescent="0.25">
      <c r="A9" t="s">
        <v>322</v>
      </c>
      <c r="K9" s="225"/>
    </row>
    <row r="10" spans="1:11" x14ac:dyDescent="0.25">
      <c r="K10" s="225"/>
    </row>
    <row r="11" spans="1:11" x14ac:dyDescent="0.25">
      <c r="K11" s="225"/>
    </row>
    <row r="12" spans="1:11" ht="15.75" x14ac:dyDescent="0.25">
      <c r="A12" s="324" t="s">
        <v>320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x14ac:dyDescent="0.25">
      <c r="K13" s="225"/>
    </row>
    <row r="14" spans="1:11" x14ac:dyDescent="0.25">
      <c r="A14" t="s">
        <v>323</v>
      </c>
      <c r="K14" s="225"/>
    </row>
    <row r="15" spans="1:11" x14ac:dyDescent="0.25">
      <c r="A15" t="s">
        <v>279</v>
      </c>
      <c r="K15" s="225"/>
    </row>
    <row r="16" spans="1:11" x14ac:dyDescent="0.25">
      <c r="A16" t="s">
        <v>324</v>
      </c>
      <c r="K16" s="225"/>
    </row>
    <row r="17" spans="1:12" x14ac:dyDescent="0.25">
      <c r="K17" s="225"/>
    </row>
    <row r="18" spans="1:12" x14ac:dyDescent="0.25">
      <c r="A18" s="30" t="s">
        <v>269</v>
      </c>
      <c r="K18" s="229">
        <v>8406015</v>
      </c>
      <c r="L18" t="s">
        <v>270</v>
      </c>
    </row>
    <row r="19" spans="1:12" x14ac:dyDescent="0.25">
      <c r="A19" s="30"/>
      <c r="K19" s="231"/>
    </row>
    <row r="20" spans="1:12" x14ac:dyDescent="0.25">
      <c r="A20" t="s">
        <v>325</v>
      </c>
      <c r="K20" s="225"/>
    </row>
    <row r="21" spans="1:12" x14ac:dyDescent="0.25">
      <c r="A21" s="30" t="s">
        <v>271</v>
      </c>
      <c r="K21" s="225"/>
    </row>
    <row r="22" spans="1:12" x14ac:dyDescent="0.25">
      <c r="A22" t="s">
        <v>272</v>
      </c>
      <c r="K22" s="225"/>
    </row>
    <row r="23" spans="1:12" x14ac:dyDescent="0.25">
      <c r="A23" t="s">
        <v>326</v>
      </c>
      <c r="K23" s="230">
        <v>73100</v>
      </c>
      <c r="L23" t="s">
        <v>270</v>
      </c>
    </row>
    <row r="24" spans="1:12" x14ac:dyDescent="0.25">
      <c r="A24" t="s">
        <v>327</v>
      </c>
      <c r="K24" s="234"/>
    </row>
    <row r="25" spans="1:12" x14ac:dyDescent="0.25">
      <c r="B25" s="225" t="s">
        <v>329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</row>
    <row r="26" spans="1:12" x14ac:dyDescent="0.25">
      <c r="B26" s="225" t="s">
        <v>330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</row>
    <row r="27" spans="1:12" x14ac:dyDescent="0.25">
      <c r="B27" s="225" t="s">
        <v>328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</row>
    <row r="28" spans="1:12" x14ac:dyDescent="0.25">
      <c r="A28" t="s">
        <v>273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</row>
    <row r="29" spans="1:12" x14ac:dyDescent="0.25">
      <c r="A29" t="s">
        <v>331</v>
      </c>
      <c r="K29" s="230">
        <v>250000</v>
      </c>
      <c r="L29" t="s">
        <v>270</v>
      </c>
    </row>
    <row r="30" spans="1:12" x14ac:dyDescent="0.25">
      <c r="B30" s="2" t="s">
        <v>346</v>
      </c>
      <c r="C30" s="2"/>
      <c r="D30" s="2"/>
      <c r="E30" s="2"/>
      <c r="F30" s="2"/>
      <c r="G30" s="2"/>
      <c r="H30" s="2"/>
      <c r="I30" s="2"/>
      <c r="J30" s="2"/>
      <c r="K30" s="225"/>
    </row>
    <row r="31" spans="1:12" x14ac:dyDescent="0.25">
      <c r="B31" s="2" t="s">
        <v>347</v>
      </c>
      <c r="C31" s="2"/>
      <c r="D31" s="2"/>
      <c r="E31" s="2"/>
      <c r="F31" s="2"/>
      <c r="G31" s="2"/>
      <c r="H31" s="2"/>
      <c r="I31" s="2"/>
      <c r="J31" s="2"/>
      <c r="K31" s="225"/>
    </row>
    <row r="32" spans="1:12" x14ac:dyDescent="0.25">
      <c r="A32" t="s">
        <v>332</v>
      </c>
      <c r="B32" s="2"/>
      <c r="C32" s="2"/>
      <c r="D32" s="2"/>
      <c r="E32" s="2"/>
      <c r="F32" s="2"/>
      <c r="G32" s="2"/>
      <c r="H32" s="2"/>
      <c r="I32" s="2"/>
      <c r="J32" s="2"/>
      <c r="K32" s="230">
        <v>50000</v>
      </c>
      <c r="L32" t="s">
        <v>270</v>
      </c>
    </row>
    <row r="33" spans="1:12" x14ac:dyDescent="0.25">
      <c r="B33" s="2" t="s">
        <v>333</v>
      </c>
      <c r="C33" s="2"/>
      <c r="D33" s="2"/>
      <c r="E33" s="2"/>
      <c r="F33" s="2"/>
      <c r="G33" s="2"/>
      <c r="H33" s="2"/>
      <c r="I33" s="2"/>
      <c r="J33" s="2"/>
      <c r="K33" s="235"/>
    </row>
    <row r="34" spans="1:12" x14ac:dyDescent="0.25">
      <c r="A34" t="s">
        <v>339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</row>
    <row r="35" spans="1:12" x14ac:dyDescent="0.25">
      <c r="A35" t="s">
        <v>342</v>
      </c>
      <c r="B35" s="2"/>
      <c r="C35" s="2"/>
      <c r="D35" s="2"/>
      <c r="E35" s="2"/>
      <c r="F35" s="2"/>
      <c r="G35" s="2"/>
      <c r="H35" s="2"/>
      <c r="I35" s="2"/>
      <c r="J35" s="2"/>
      <c r="K35" s="234">
        <v>5000</v>
      </c>
      <c r="L35" t="s">
        <v>270</v>
      </c>
    </row>
    <row r="36" spans="1:12" x14ac:dyDescent="0.25">
      <c r="A36" t="s">
        <v>343</v>
      </c>
      <c r="B36" s="2"/>
      <c r="C36" s="2"/>
      <c r="D36" s="2"/>
      <c r="E36" s="2"/>
      <c r="F36" s="2"/>
      <c r="G36" s="2"/>
      <c r="H36" s="2"/>
      <c r="I36" s="2"/>
      <c r="J36" s="2"/>
      <c r="K36" s="234"/>
    </row>
    <row r="37" spans="1:12" x14ac:dyDescent="0.25">
      <c r="A37" t="s">
        <v>340</v>
      </c>
      <c r="B37" s="2"/>
      <c r="C37" s="2"/>
      <c r="D37" s="2"/>
      <c r="E37" s="2"/>
      <c r="F37" s="2"/>
      <c r="G37" s="2"/>
      <c r="H37" s="2"/>
      <c r="I37" s="2"/>
      <c r="J37" s="2"/>
      <c r="K37" s="234"/>
    </row>
    <row r="38" spans="1:12" x14ac:dyDescent="0.25">
      <c r="A38" t="s">
        <v>344</v>
      </c>
      <c r="B38" s="2"/>
      <c r="C38" s="2"/>
      <c r="D38" s="2"/>
      <c r="E38" s="2"/>
      <c r="F38" s="2"/>
      <c r="G38" s="2"/>
      <c r="H38" s="2"/>
      <c r="I38" s="2"/>
      <c r="J38" s="2"/>
      <c r="K38" s="234">
        <v>55000</v>
      </c>
      <c r="L38" t="s">
        <v>270</v>
      </c>
    </row>
    <row r="39" spans="1:12" x14ac:dyDescent="0.25">
      <c r="A39" t="s">
        <v>274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</row>
    <row r="40" spans="1:12" x14ac:dyDescent="0.25">
      <c r="A40" t="s">
        <v>345</v>
      </c>
      <c r="B40" s="2"/>
      <c r="C40" s="2"/>
      <c r="D40" s="2"/>
      <c r="E40" s="2"/>
      <c r="F40" s="2"/>
      <c r="G40" s="2"/>
      <c r="H40" s="2"/>
      <c r="I40" s="2"/>
      <c r="J40" s="2"/>
      <c r="K40" s="234">
        <v>15500</v>
      </c>
      <c r="L40" t="s">
        <v>270</v>
      </c>
    </row>
    <row r="41" spans="1:12" x14ac:dyDescent="0.25">
      <c r="A41" t="s">
        <v>341</v>
      </c>
      <c r="B41" s="2"/>
      <c r="C41" s="2"/>
      <c r="D41" s="2"/>
      <c r="E41" s="2"/>
      <c r="F41" s="2"/>
      <c r="G41" s="2"/>
      <c r="H41" s="2"/>
      <c r="I41" s="2"/>
      <c r="J41" s="2"/>
      <c r="K41" s="225"/>
    </row>
    <row r="42" spans="1:12" x14ac:dyDescent="0.25">
      <c r="B42" s="2" t="s">
        <v>337</v>
      </c>
      <c r="C42" s="2"/>
      <c r="D42" s="2"/>
      <c r="E42" s="2"/>
      <c r="F42" s="2"/>
      <c r="G42" s="2"/>
      <c r="H42" s="2"/>
      <c r="I42" s="2"/>
      <c r="J42" s="2"/>
      <c r="K42" s="230">
        <v>388969.12</v>
      </c>
      <c r="L42" t="s">
        <v>270</v>
      </c>
    </row>
    <row r="43" spans="1:12" x14ac:dyDescent="0.25">
      <c r="B43" s="2" t="s">
        <v>335</v>
      </c>
      <c r="C43" s="2"/>
      <c r="D43" s="2"/>
      <c r="E43" s="2"/>
      <c r="F43" s="2"/>
      <c r="G43" s="2"/>
      <c r="H43" s="2"/>
      <c r="I43" s="2"/>
      <c r="J43" s="2"/>
      <c r="K43" s="225"/>
    </row>
    <row r="44" spans="1:12" x14ac:dyDescent="0.25">
      <c r="B44" s="2" t="s">
        <v>338</v>
      </c>
      <c r="C44" s="2"/>
      <c r="D44" s="2"/>
      <c r="E44" s="2"/>
      <c r="F44" s="2"/>
      <c r="G44" s="2"/>
      <c r="H44" s="2"/>
      <c r="I44" s="2"/>
      <c r="J44" s="2"/>
      <c r="K44" s="225"/>
    </row>
    <row r="45" spans="1:12" x14ac:dyDescent="0.25">
      <c r="B45" s="2" t="s">
        <v>336</v>
      </c>
      <c r="C45" s="2"/>
      <c r="D45" s="2"/>
      <c r="E45" s="2"/>
      <c r="F45" s="2"/>
      <c r="G45" s="2"/>
      <c r="H45" s="2"/>
      <c r="I45" s="2"/>
      <c r="J45" s="2"/>
      <c r="K45" s="225"/>
    </row>
    <row r="46" spans="1:12" x14ac:dyDescent="0.25">
      <c r="G46" t="s">
        <v>334</v>
      </c>
      <c r="K46" s="229">
        <f>SUM(K23+K29+K32+K35+K38+K40)</f>
        <v>448600</v>
      </c>
      <c r="L46" t="s">
        <v>270</v>
      </c>
    </row>
    <row r="47" spans="1:12" x14ac:dyDescent="0.25">
      <c r="K47" s="225"/>
    </row>
    <row r="48" spans="1:12" x14ac:dyDescent="0.25">
      <c r="A48" s="30" t="s">
        <v>275</v>
      </c>
      <c r="K48" s="225"/>
    </row>
    <row r="49" spans="1:12" x14ac:dyDescent="0.25">
      <c r="A49" s="30" t="s">
        <v>283</v>
      </c>
      <c r="K49" s="229">
        <f>K18</f>
        <v>8406015</v>
      </c>
      <c r="L49" t="s">
        <v>270</v>
      </c>
    </row>
    <row r="50" spans="1:12" x14ac:dyDescent="0.25">
      <c r="A50" s="30" t="s">
        <v>348</v>
      </c>
      <c r="K50" s="231"/>
    </row>
    <row r="51" spans="1:12" x14ac:dyDescent="0.25">
      <c r="A51" s="30" t="s">
        <v>349</v>
      </c>
      <c r="K51" s="231"/>
    </row>
    <row r="52" spans="1:12" x14ac:dyDescent="0.25">
      <c r="A52" s="232" t="s">
        <v>276</v>
      </c>
      <c r="K52" s="231"/>
    </row>
    <row r="53" spans="1:12" x14ac:dyDescent="0.25">
      <c r="A53" s="232" t="s">
        <v>352</v>
      </c>
      <c r="K53" s="231"/>
    </row>
    <row r="54" spans="1:12" x14ac:dyDescent="0.25">
      <c r="A54" s="232"/>
      <c r="B54" t="s">
        <v>350</v>
      </c>
      <c r="K54" s="230">
        <v>20000</v>
      </c>
      <c r="L54" t="s">
        <v>270</v>
      </c>
    </row>
    <row r="55" spans="1:12" x14ac:dyDescent="0.25">
      <c r="A55" s="232"/>
      <c r="K55" s="234"/>
    </row>
    <row r="56" spans="1:12" x14ac:dyDescent="0.25">
      <c r="A56" t="s">
        <v>351</v>
      </c>
      <c r="K56" s="225"/>
    </row>
    <row r="57" spans="1:12" x14ac:dyDescent="0.25">
      <c r="B57" t="s">
        <v>353</v>
      </c>
      <c r="K57" s="230">
        <v>40000</v>
      </c>
      <c r="L57" t="s">
        <v>270</v>
      </c>
    </row>
    <row r="58" spans="1:12" x14ac:dyDescent="0.25">
      <c r="K58" s="230"/>
    </row>
    <row r="59" spans="1:12" x14ac:dyDescent="0.25">
      <c r="A59" t="s">
        <v>356</v>
      </c>
      <c r="K59" s="233"/>
    </row>
    <row r="60" spans="1:12" x14ac:dyDescent="0.25">
      <c r="B60" t="s">
        <v>355</v>
      </c>
      <c r="K60" s="230">
        <v>13000</v>
      </c>
      <c r="L60" t="s">
        <v>270</v>
      </c>
    </row>
    <row r="61" spans="1:12" x14ac:dyDescent="0.25">
      <c r="K61" s="230"/>
    </row>
    <row r="62" spans="1:12" x14ac:dyDescent="0.25">
      <c r="A62" t="s">
        <v>358</v>
      </c>
      <c r="K62" s="233"/>
    </row>
    <row r="63" spans="1:12" x14ac:dyDescent="0.25">
      <c r="B63" t="s">
        <v>357</v>
      </c>
      <c r="K63" s="230">
        <v>20000</v>
      </c>
      <c r="L63" t="s">
        <v>270</v>
      </c>
    </row>
    <row r="64" spans="1:12" x14ac:dyDescent="0.25">
      <c r="K64" s="230"/>
    </row>
    <row r="65" spans="1:12" x14ac:dyDescent="0.25">
      <c r="A65" t="s">
        <v>354</v>
      </c>
      <c r="K65" s="233"/>
    </row>
    <row r="66" spans="1:12" x14ac:dyDescent="0.25">
      <c r="B66" t="s">
        <v>355</v>
      </c>
      <c r="K66" s="230">
        <v>19834</v>
      </c>
      <c r="L66" t="s">
        <v>270</v>
      </c>
    </row>
    <row r="67" spans="1:12" x14ac:dyDescent="0.25">
      <c r="K67" s="230"/>
    </row>
    <row r="68" spans="1:12" x14ac:dyDescent="0.25">
      <c r="A68" t="s">
        <v>364</v>
      </c>
      <c r="K68" s="233"/>
    </row>
    <row r="69" spans="1:12" x14ac:dyDescent="0.25">
      <c r="B69" t="s">
        <v>365</v>
      </c>
      <c r="K69" s="230">
        <v>14000</v>
      </c>
      <c r="L69" t="s">
        <v>270</v>
      </c>
    </row>
    <row r="70" spans="1:12" x14ac:dyDescent="0.25">
      <c r="K70" s="234"/>
    </row>
    <row r="71" spans="1:12" x14ac:dyDescent="0.25">
      <c r="A71" t="s">
        <v>360</v>
      </c>
      <c r="K71" s="233"/>
    </row>
    <row r="72" spans="1:12" x14ac:dyDescent="0.25">
      <c r="B72" t="s">
        <v>361</v>
      </c>
      <c r="K72" s="230">
        <v>10000</v>
      </c>
      <c r="L72" t="s">
        <v>270</v>
      </c>
    </row>
    <row r="73" spans="1:12" x14ac:dyDescent="0.25">
      <c r="K73" s="230"/>
    </row>
    <row r="74" spans="1:12" x14ac:dyDescent="0.25">
      <c r="A74" t="s">
        <v>362</v>
      </c>
      <c r="K74" s="233"/>
    </row>
    <row r="75" spans="1:12" x14ac:dyDescent="0.25">
      <c r="B75" t="s">
        <v>363</v>
      </c>
      <c r="K75" s="230">
        <v>20000</v>
      </c>
      <c r="L75" t="s">
        <v>270</v>
      </c>
    </row>
    <row r="76" spans="1:12" x14ac:dyDescent="0.25">
      <c r="H76" s="30" t="s">
        <v>381</v>
      </c>
      <c r="K76" s="229">
        <v>117749</v>
      </c>
      <c r="L76" t="s">
        <v>270</v>
      </c>
    </row>
    <row r="77" spans="1:12" x14ac:dyDescent="0.25">
      <c r="K77" s="234"/>
    </row>
    <row r="78" spans="1:12" x14ac:dyDescent="0.25">
      <c r="A78" t="s">
        <v>280</v>
      </c>
      <c r="K78" s="234"/>
    </row>
    <row r="79" spans="1:12" x14ac:dyDescent="0.25">
      <c r="B79" t="s">
        <v>359</v>
      </c>
      <c r="K79" s="234"/>
    </row>
    <row r="80" spans="1:12" x14ac:dyDescent="0.25">
      <c r="B80" t="s">
        <v>366</v>
      </c>
      <c r="K80" s="230">
        <v>44649</v>
      </c>
      <c r="L80" t="s">
        <v>270</v>
      </c>
    </row>
    <row r="81" spans="1:12" x14ac:dyDescent="0.25">
      <c r="B81" t="s">
        <v>367</v>
      </c>
      <c r="K81" s="234"/>
    </row>
    <row r="82" spans="1:12" x14ac:dyDescent="0.25">
      <c r="G82" s="30" t="s">
        <v>382</v>
      </c>
      <c r="H82" s="30"/>
      <c r="K82" s="231">
        <v>73100</v>
      </c>
    </row>
    <row r="83" spans="1:12" x14ac:dyDescent="0.25">
      <c r="K83" s="234"/>
    </row>
    <row r="84" spans="1:12" x14ac:dyDescent="0.25">
      <c r="A84" t="s">
        <v>339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</row>
    <row r="85" spans="1:12" x14ac:dyDescent="0.25">
      <c r="A85" t="s">
        <v>368</v>
      </c>
      <c r="B85" s="2"/>
      <c r="C85" s="2"/>
      <c r="D85" s="2"/>
      <c r="E85" s="2"/>
      <c r="F85" s="2"/>
      <c r="G85" s="2"/>
      <c r="H85" s="2"/>
      <c r="I85" s="2"/>
      <c r="J85" s="2"/>
      <c r="K85" s="234">
        <v>5000</v>
      </c>
      <c r="L85" t="s">
        <v>270</v>
      </c>
    </row>
    <row r="86" spans="1:12" x14ac:dyDescent="0.25">
      <c r="A86" t="s">
        <v>274</v>
      </c>
      <c r="K86" s="234"/>
    </row>
    <row r="87" spans="1:12" x14ac:dyDescent="0.25">
      <c r="A87" t="s">
        <v>369</v>
      </c>
      <c r="K87" s="233"/>
    </row>
    <row r="88" spans="1:12" x14ac:dyDescent="0.25">
      <c r="A88" t="s">
        <v>370</v>
      </c>
      <c r="K88" s="233"/>
    </row>
    <row r="89" spans="1:12" x14ac:dyDescent="0.25">
      <c r="A89" t="s">
        <v>371</v>
      </c>
      <c r="K89" s="230">
        <v>15500</v>
      </c>
      <c r="L89" t="s">
        <v>270</v>
      </c>
    </row>
    <row r="90" spans="1:12" x14ac:dyDescent="0.25">
      <c r="A90" t="s">
        <v>340</v>
      </c>
      <c r="B90" s="2"/>
      <c r="C90" s="2"/>
      <c r="D90" s="2"/>
      <c r="E90" s="2"/>
      <c r="F90" s="2"/>
      <c r="G90" s="2"/>
      <c r="H90" s="2"/>
      <c r="I90" s="2"/>
      <c r="J90" s="2"/>
      <c r="K90" s="234"/>
    </row>
    <row r="91" spans="1:12" x14ac:dyDescent="0.25">
      <c r="A91" t="s">
        <v>372</v>
      </c>
      <c r="B91" s="2"/>
      <c r="C91" s="2"/>
      <c r="D91" s="2"/>
      <c r="E91" s="2"/>
      <c r="F91" s="2"/>
      <c r="G91" s="2"/>
      <c r="H91" s="2"/>
      <c r="I91" s="2"/>
      <c r="J91" s="2"/>
      <c r="K91" s="234">
        <v>55000</v>
      </c>
      <c r="L91" t="s">
        <v>270</v>
      </c>
    </row>
    <row r="92" spans="1:12" x14ac:dyDescent="0.25">
      <c r="A92" t="s">
        <v>373</v>
      </c>
      <c r="B92" s="2"/>
      <c r="C92" s="2"/>
      <c r="D92" s="2"/>
      <c r="E92" s="2"/>
      <c r="F92" s="2"/>
      <c r="G92" s="2"/>
      <c r="H92" s="2"/>
      <c r="I92" s="2"/>
      <c r="J92" s="2"/>
      <c r="K92" s="234"/>
    </row>
    <row r="93" spans="1:12" x14ac:dyDescent="0.25">
      <c r="A93" t="s">
        <v>281</v>
      </c>
      <c r="K93" s="234"/>
    </row>
    <row r="94" spans="1:12" x14ac:dyDescent="0.25">
      <c r="A94" t="s">
        <v>374</v>
      </c>
      <c r="K94" s="230"/>
    </row>
    <row r="95" spans="1:12" x14ac:dyDescent="0.25">
      <c r="A95" t="s">
        <v>375</v>
      </c>
      <c r="K95" s="230">
        <v>50000</v>
      </c>
      <c r="L95" t="s">
        <v>270</v>
      </c>
    </row>
    <row r="96" spans="1:12" x14ac:dyDescent="0.25">
      <c r="A96" t="s">
        <v>282</v>
      </c>
      <c r="K96" s="234"/>
    </row>
    <row r="97" spans="1:12" x14ac:dyDescent="0.25">
      <c r="A97" t="s">
        <v>376</v>
      </c>
      <c r="K97" s="234"/>
    </row>
    <row r="98" spans="1:12" x14ac:dyDescent="0.25">
      <c r="A98" t="s">
        <v>378</v>
      </c>
    </row>
    <row r="99" spans="1:12" x14ac:dyDescent="0.25">
      <c r="A99" t="s">
        <v>377</v>
      </c>
      <c r="K99" s="230">
        <v>0</v>
      </c>
      <c r="L99" t="s">
        <v>270</v>
      </c>
    </row>
    <row r="100" spans="1:12" x14ac:dyDescent="0.25">
      <c r="A100" t="s">
        <v>277</v>
      </c>
      <c r="K100" s="234"/>
    </row>
    <row r="101" spans="1:12" x14ac:dyDescent="0.25">
      <c r="A101" t="s">
        <v>379</v>
      </c>
      <c r="K101" s="234"/>
    </row>
    <row r="102" spans="1:12" x14ac:dyDescent="0.25">
      <c r="A102" t="s">
        <v>380</v>
      </c>
      <c r="K102" s="230">
        <v>250000</v>
      </c>
      <c r="L102" t="s">
        <v>270</v>
      </c>
    </row>
    <row r="103" spans="1:12" x14ac:dyDescent="0.25">
      <c r="K103" s="234"/>
    </row>
    <row r="104" spans="1:12" x14ac:dyDescent="0.25">
      <c r="K104" s="234"/>
    </row>
    <row r="105" spans="1:12" x14ac:dyDescent="0.25">
      <c r="K105" s="234"/>
    </row>
    <row r="106" spans="1:12" x14ac:dyDescent="0.25">
      <c r="K106" s="233"/>
    </row>
    <row r="107" spans="1:12" x14ac:dyDescent="0.25">
      <c r="B107" t="s">
        <v>303</v>
      </c>
      <c r="I107" t="s">
        <v>226</v>
      </c>
      <c r="K107" s="225"/>
    </row>
    <row r="108" spans="1:12" x14ac:dyDescent="0.25">
      <c r="K108" s="225"/>
    </row>
    <row r="109" spans="1:12" x14ac:dyDescent="0.25">
      <c r="K109" s="225"/>
    </row>
    <row r="110" spans="1:12" x14ac:dyDescent="0.25">
      <c r="B110" t="s">
        <v>304</v>
      </c>
      <c r="H110" t="s">
        <v>278</v>
      </c>
      <c r="K110" s="225"/>
    </row>
    <row r="111" spans="1:12" x14ac:dyDescent="0.25">
      <c r="K111" s="225"/>
    </row>
    <row r="112" spans="1:12" x14ac:dyDescent="0.25">
      <c r="K112" s="225"/>
    </row>
  </sheetData>
  <mergeCells count="1">
    <mergeCell ref="A12:K12"/>
  </mergeCells>
  <hyperlinks>
    <hyperlink ref="F4" r:id="rId1" xr:uid="{B35E64BA-42B1-4D0E-8972-0428FE3D478D}"/>
  </hyperlinks>
  <pageMargins left="0.7" right="0.7" top="0.75" bottom="0.75" header="0.3" footer="0.3"/>
  <pageSetup paperSize="9" scale="74" orientation="portrait" horizontalDpi="4294967293" verticalDpi="0" r:id="rId2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I. Rebalans 2020 -svi prihodi</vt:lpstr>
      <vt:lpstr>I. Rebalan 2020 Riznica</vt:lpstr>
      <vt:lpstr>Obrazloženje I. reb. za 2020</vt:lpstr>
      <vt:lpstr>'I. Rebalans 2020 -svi prihodi'!Podrucje_ispisa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Racunovodstvo</cp:lastModifiedBy>
  <cp:lastPrinted>2020-07-07T07:16:13Z</cp:lastPrinted>
  <dcterms:created xsi:type="dcterms:W3CDTF">2016-05-18T07:46:19Z</dcterms:created>
  <dcterms:modified xsi:type="dcterms:W3CDTF">2020-07-08T07:06:52Z</dcterms:modified>
</cp:coreProperties>
</file>